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19/Datasets/"/>
    </mc:Choice>
  </mc:AlternateContent>
  <xr:revisionPtr revIDLastSave="4" documentId="8_{0267ED0F-B760-4B2E-835D-61A317604040}" xr6:coauthVersionLast="45" xr6:coauthVersionMax="45" xr10:uidLastSave="{9A645717-380A-4179-98AF-FA5A87925842}"/>
  <bookViews>
    <workbookView xWindow="-98" yWindow="-98" windowWidth="20715" windowHeight="13276"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_xlnm._FilterDatabase" localSheetId="2" hidden="1">Furniture!$A$2:$T$338</definedName>
    <definedName name="Admin">Furniture!$S$4</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Furniture!$S$4:$S$8</definedName>
    <definedName name="Science">Sheet1!$U$3:$U$8</definedName>
    <definedName name="Technology">Equipment!#REF!</definedName>
    <definedName name="Use">Table3[Product]</definedName>
    <definedName name="Utilization">Table3[[#All],[Product]]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 i="1" l="1"/>
  <c r="M134" i="18"/>
  <c r="N124" i="18" l="1"/>
  <c r="O16" i="17" l="1"/>
  <c r="O3" i="17" l="1"/>
  <c r="D7" i="14" l="1"/>
  <c r="D4" i="14"/>
  <c r="D10" i="14" l="1"/>
  <c r="F8" i="19" l="1"/>
  <c r="P6" i="1" s="1"/>
  <c r="N3" i="18" l="1"/>
  <c r="N4" i="18"/>
  <c r="N5" i="18"/>
  <c r="N6" i="18"/>
  <c r="N7" i="18"/>
  <c r="N8" i="18"/>
  <c r="N9" i="18"/>
  <c r="N10" i="18"/>
  <c r="J4" i="1"/>
  <c r="J8" i="1"/>
  <c r="N337" i="18" l="1"/>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D14" i="14" s="1"/>
  <c r="J10" i="1" s="1"/>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D3" i="14" s="1"/>
  <c r="N104" i="18"/>
  <c r="N105" i="18"/>
  <c r="N106" i="18"/>
  <c r="N107" i="18"/>
  <c r="N108" i="18"/>
  <c r="N109" i="18"/>
  <c r="N110" i="18"/>
  <c r="N111" i="18"/>
  <c r="N112" i="18"/>
  <c r="N113" i="18"/>
  <c r="N114" i="18"/>
  <c r="N115" i="18"/>
  <c r="N116" i="18"/>
  <c r="N117" i="18"/>
  <c r="N118" i="18"/>
  <c r="N119" i="18"/>
  <c r="N120" i="18"/>
  <c r="N121" i="18"/>
  <c r="N122" i="18"/>
  <c r="D13" i="14" s="1"/>
  <c r="J5" i="1" s="1"/>
  <c r="N123"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O4" i="17"/>
  <c r="O5" i="17"/>
  <c r="O6" i="17"/>
  <c r="O7" i="17"/>
  <c r="O8" i="17"/>
  <c r="O9" i="17"/>
  <c r="O10" i="17"/>
  <c r="O11" i="17"/>
  <c r="O12" i="17"/>
  <c r="O13" i="17"/>
  <c r="O14" i="17"/>
  <c r="O15" i="17"/>
  <c r="F7" i="19" s="1"/>
  <c r="P10" i="1" s="1"/>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O338" i="17"/>
  <c r="D12" i="14" l="1"/>
  <c r="J3" i="1" s="1"/>
  <c r="D11" i="14"/>
  <c r="H2" i="14" s="1"/>
  <c r="D8" i="14"/>
  <c r="J12" i="1" s="1"/>
  <c r="D9" i="14"/>
  <c r="H3" i="14" s="1"/>
  <c r="J11" i="1" s="1"/>
  <c r="D5" i="14"/>
  <c r="J6" i="1" s="1"/>
  <c r="D6" i="14"/>
  <c r="J7" i="1" s="1"/>
  <c r="F4" i="19"/>
  <c r="P3" i="1" s="1"/>
  <c r="F5" i="19"/>
  <c r="P4" i="1" s="1"/>
  <c r="F6" i="19"/>
  <c r="P8" i="1" s="1"/>
  <c r="G5" i="1"/>
  <c r="G3" i="1"/>
  <c r="J9" i="1" l="1"/>
  <c r="G10" i="1"/>
</calcChain>
</file>

<file path=xl/sharedStrings.xml><?xml version="1.0" encoding="utf-8"?>
<sst xmlns="http://schemas.openxmlformats.org/spreadsheetml/2006/main" count="2840" uniqueCount="888">
  <si>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</si>
  <si>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</si>
  <si>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</si>
  <si>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</si>
  <si>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</si>
  <si>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</si>
  <si>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</si>
  <si>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</si>
  <si>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</si>
  <si>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</si>
  <si>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</si>
  <si>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</si>
  <si>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</si>
  <si>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</si>
  <si>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</si>
  <si>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</si>
  <si>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Section 1: General Information </t>
  </si>
  <si>
    <t>Media Center/Break-Out Space Furniture</t>
  </si>
  <si>
    <t xml:space="preserve">General Classroom Furniture </t>
  </si>
  <si>
    <t>Mobile Carts/Podiums</t>
  </si>
  <si>
    <t>N/A</t>
  </si>
  <si>
    <t>Design Student Enrollment Number:</t>
  </si>
  <si>
    <t>Other (Please specify):</t>
  </si>
  <si>
    <t>Section 3: Total Equipment Cost by Subject/Area</t>
  </si>
  <si>
    <t xml:space="preserve">Total Amount Spent on Administrator (Non-Teacher) Side Chairs:  
</t>
  </si>
  <si>
    <t xml:space="preserve">Total Amount Spent on Administrator (Non-Teacher) Task Chairs:  </t>
  </si>
  <si>
    <t>Section 2: Total School Furniture and Equipment Cost</t>
  </si>
  <si>
    <t xml:space="preserve">Seating </t>
  </si>
  <si>
    <t>Mobile Carts/Podium</t>
  </si>
  <si>
    <t>Category</t>
  </si>
  <si>
    <t>Admin</t>
  </si>
  <si>
    <t>Subject</t>
  </si>
  <si>
    <t xml:space="preserve">Section 5: Furniture Cost &amp; Product Itemized Information
</t>
  </si>
  <si>
    <t>Furniture List</t>
  </si>
  <si>
    <t xml:space="preserve">General Classroom </t>
  </si>
  <si>
    <t xml:space="preserve">Cafeteria </t>
  </si>
  <si>
    <t xml:space="preserve">Media Center/Break-out Space </t>
  </si>
  <si>
    <t>Nurse</t>
  </si>
  <si>
    <t>Shelves</t>
  </si>
  <si>
    <t xml:space="preserve">Section 6: Equipment Cost &amp; Product Itemized Information
</t>
  </si>
  <si>
    <t xml:space="preserve">Total Administrator (Non-Teacher) Desks:    
</t>
  </si>
  <si>
    <t xml:space="preserve">Total Administrator (Non-Teacher) Tables:  </t>
  </si>
  <si>
    <t xml:space="preserve">Total Administrator (Non-Teacher) Conference Tables:  </t>
  </si>
  <si>
    <t>Conference Table</t>
  </si>
  <si>
    <t>Product</t>
  </si>
  <si>
    <t xml:space="preserve">Custodial </t>
  </si>
  <si>
    <t xml:space="preserve">Gym </t>
  </si>
  <si>
    <t>Storage</t>
  </si>
  <si>
    <t>Custodial</t>
  </si>
  <si>
    <t>Miscellaneous</t>
  </si>
  <si>
    <t>Chairs</t>
  </si>
  <si>
    <t>Common Area</t>
  </si>
  <si>
    <t>Burnishers</t>
  </si>
  <si>
    <t>Gym</t>
  </si>
  <si>
    <t>Music</t>
  </si>
  <si>
    <t>Piano</t>
  </si>
  <si>
    <t>Podium</t>
  </si>
  <si>
    <t>Portable Risers</t>
  </si>
  <si>
    <t>Technology</t>
  </si>
  <si>
    <t>Science</t>
  </si>
  <si>
    <t>Work/Lab Table</t>
  </si>
  <si>
    <t>Demonstration Table</t>
  </si>
  <si>
    <t>Auditorium</t>
  </si>
  <si>
    <t>Grand Piano</t>
  </si>
  <si>
    <t>Kitchen</t>
  </si>
  <si>
    <t>Art</t>
  </si>
  <si>
    <t>Total</t>
  </si>
  <si>
    <t>Misc.</t>
  </si>
  <si>
    <t>Task Chairs</t>
  </si>
  <si>
    <t>Exercise Equipment</t>
  </si>
  <si>
    <t>Lab Tools</t>
  </si>
  <si>
    <t>Administrative</t>
  </si>
  <si>
    <t>Classroom</t>
  </si>
  <si>
    <t>Faculty/Staff</t>
  </si>
  <si>
    <t>Medical</t>
  </si>
  <si>
    <t>Defibrillator</t>
  </si>
  <si>
    <t>Utility Carts</t>
  </si>
  <si>
    <t>Scales</t>
  </si>
  <si>
    <t>Beds/Recovery Couches</t>
  </si>
  <si>
    <t>Sports Equipment</t>
  </si>
  <si>
    <t>Treadmills</t>
  </si>
  <si>
    <t>Trampolines</t>
  </si>
  <si>
    <t>Basketball Nets</t>
  </si>
  <si>
    <t>Benches/Bleachers</t>
  </si>
  <si>
    <t>Carts/Racks</t>
  </si>
  <si>
    <t>Prep Tables</t>
  </si>
  <si>
    <t>Refrigeration</t>
  </si>
  <si>
    <t>Stoves/Ovens</t>
  </si>
  <si>
    <t>Kitchen\Cafeteria</t>
  </si>
  <si>
    <t>Kilns</t>
  </si>
  <si>
    <t>Leaf Blowers</t>
  </si>
  <si>
    <t>Snow Blowers</t>
  </si>
  <si>
    <t>Vacuum Cleaners</t>
  </si>
  <si>
    <t>Lawn Mowers</t>
  </si>
  <si>
    <t>Music Stands</t>
  </si>
  <si>
    <t>Easels</t>
  </si>
  <si>
    <t>Shelving</t>
  </si>
  <si>
    <t>Dividers</t>
  </si>
  <si>
    <t>Whiteboards</t>
  </si>
  <si>
    <t>Wall &amp; Divider Panels</t>
  </si>
  <si>
    <t>Bulletin Boards</t>
  </si>
  <si>
    <t>Makerspace</t>
  </si>
  <si>
    <t>Workstations</t>
  </si>
  <si>
    <t>Robotics</t>
  </si>
  <si>
    <t>3D Printing</t>
  </si>
  <si>
    <t>Markerboards</t>
  </si>
  <si>
    <t>Section 4: Total Administrator (Non-Teacher) Furniture &amp; Equipment Cost</t>
  </si>
  <si>
    <t xml:space="preserve">Gym 
</t>
  </si>
  <si>
    <t xml:space="preserve">Kitchen/Cafeteria </t>
  </si>
  <si>
    <t xml:space="preserve">Classroom </t>
  </si>
  <si>
    <t xml:space="preserve">Total Equipment Only 
</t>
  </si>
  <si>
    <t xml:space="preserve">Total Furniture Only </t>
  </si>
  <si>
    <t xml:space="preserve">Total Amount Spent on all Furniture and Equipment </t>
  </si>
  <si>
    <t>Tech&amp;Makerspace</t>
  </si>
  <si>
    <t>Music&amp;Art</t>
  </si>
  <si>
    <t>Furniture Order Date (MM/YYYY):</t>
  </si>
  <si>
    <t>Tally of the Remainder of FF&amp;E Items Only</t>
  </si>
  <si>
    <t>Trash barrels/Containers</t>
  </si>
  <si>
    <t>Mobile Storage</t>
  </si>
  <si>
    <t>Other</t>
  </si>
  <si>
    <t>MSBA Furniture and Equipment Data Collection 2019</t>
  </si>
  <si>
    <t>Whiteboards/Chalkboards</t>
  </si>
  <si>
    <t>School Opening Date (MM/YYYY):</t>
  </si>
  <si>
    <t>Finishes</t>
  </si>
  <si>
    <t>Standard</t>
  </si>
  <si>
    <t>Customized</t>
  </si>
  <si>
    <t>Music &amp; Art</t>
  </si>
  <si>
    <t>Lecterns</t>
  </si>
  <si>
    <t>Side Chairs</t>
  </si>
  <si>
    <r>
      <t xml:space="preserve"> Product Type  </t>
    </r>
    <r>
      <rPr>
        <sz val="11"/>
        <rFont val="Calibri"/>
        <family val="2"/>
        <scheme val="minor"/>
      </rPr>
      <t xml:space="preserve">(Select)             </t>
    </r>
    <r>
      <rPr>
        <i/>
        <sz val="11"/>
        <rFont val="Calibri"/>
        <family val="2"/>
        <scheme val="minor"/>
      </rPr>
      <t>i.e., Seating</t>
    </r>
  </si>
  <si>
    <r>
      <t xml:space="preserve">Vendor Name        </t>
    </r>
    <r>
      <rPr>
        <sz val="11"/>
        <rFont val="Calibri"/>
        <family val="2"/>
        <scheme val="minor"/>
      </rPr>
      <t>(</t>
    </r>
    <r>
      <rPr>
        <i/>
        <sz val="11"/>
        <rFont val="Calibri"/>
        <family val="2"/>
        <scheme val="minor"/>
      </rPr>
      <t>e.g., COP</t>
    </r>
    <r>
      <rPr>
        <sz val="11"/>
        <rFont val="Calibri"/>
        <family val="2"/>
        <scheme val="minor"/>
      </rPr>
      <t>)</t>
    </r>
  </si>
  <si>
    <r>
      <t xml:space="preserve">Manufacturer Name </t>
    </r>
    <r>
      <rPr>
        <b/>
        <i/>
        <sz val="11"/>
        <rFont val="Calibri"/>
        <family val="2"/>
        <scheme val="minor"/>
      </rPr>
      <t xml:space="preserve"> </t>
    </r>
    <r>
      <rPr>
        <i/>
        <sz val="11"/>
        <rFont val="Calibri"/>
        <family val="2"/>
        <scheme val="minor"/>
      </rPr>
      <t>(e.g., Hon)</t>
    </r>
  </si>
  <si>
    <r>
      <t xml:space="preserve"> Product Line/Style            </t>
    </r>
    <r>
      <rPr>
        <sz val="11"/>
        <rFont val="Calibri"/>
        <family val="2"/>
        <scheme val="minor"/>
      </rPr>
      <t>(</t>
    </r>
    <r>
      <rPr>
        <i/>
        <sz val="11"/>
        <rFont val="Calibri"/>
        <family val="2"/>
        <scheme val="minor"/>
      </rPr>
      <t>e.g., Ignition Series)</t>
    </r>
  </si>
  <si>
    <r>
      <t xml:space="preserve">Product Description &amp; Size                      </t>
    </r>
    <r>
      <rPr>
        <i/>
        <sz val="11"/>
        <rFont val="Calibri"/>
        <family val="2"/>
        <scheme val="minor"/>
      </rPr>
      <t>(e.g., Low-Back Task Chair – 18”)</t>
    </r>
  </si>
  <si>
    <r>
      <t xml:space="preserve">Model Number      </t>
    </r>
    <r>
      <rPr>
        <i/>
        <sz val="11"/>
        <rFont val="Calibri"/>
        <family val="2"/>
        <scheme val="minor"/>
      </rPr>
      <t>(i.e., HON1018LAY)</t>
    </r>
  </si>
  <si>
    <r>
      <t xml:space="preserve">Finishes                  </t>
    </r>
    <r>
      <rPr>
        <i/>
        <sz val="11"/>
        <rFont val="Calibri"/>
        <family val="2"/>
        <scheme val="minor"/>
      </rPr>
      <t>(e.g. Standard)</t>
    </r>
  </si>
  <si>
    <r>
      <t xml:space="preserve">Quantity  </t>
    </r>
    <r>
      <rPr>
        <i/>
        <sz val="11"/>
        <rFont val="Calibri"/>
        <family val="2"/>
        <scheme val="minor"/>
      </rPr>
      <t>(e.g., 500)</t>
    </r>
  </si>
  <si>
    <r>
      <t xml:space="preserve">Unit Cost    </t>
    </r>
    <r>
      <rPr>
        <i/>
        <sz val="11"/>
        <rFont val="Calibri"/>
        <family val="2"/>
        <scheme val="minor"/>
      </rPr>
      <t>(i.e., $150.00)</t>
    </r>
  </si>
  <si>
    <r>
      <t xml:space="preserve">Total Cost             </t>
    </r>
    <r>
      <rPr>
        <i/>
        <sz val="11"/>
        <color theme="1"/>
        <rFont val="Calibri"/>
        <family val="2"/>
        <scheme val="minor"/>
      </rPr>
      <t xml:space="preserve">(i.e., $75,000.00) </t>
    </r>
    <r>
      <rPr>
        <b/>
        <i/>
        <sz val="11"/>
        <color theme="1"/>
        <rFont val="Calibri"/>
        <family val="2"/>
        <scheme val="minor"/>
      </rPr>
      <t xml:space="preserve">           </t>
    </r>
    <r>
      <rPr>
        <b/>
        <sz val="11"/>
        <color rgb="FFFF0000"/>
        <rFont val="Calibri"/>
        <family val="2"/>
        <scheme val="minor"/>
      </rPr>
      <t xml:space="preserve">           </t>
    </r>
  </si>
  <si>
    <r>
      <t xml:space="preserve">Contract Type </t>
    </r>
    <r>
      <rPr>
        <sz val="11"/>
        <rFont val="Calibri"/>
        <family val="2"/>
        <scheme val="minor"/>
      </rPr>
      <t xml:space="preserve">(Select)  </t>
    </r>
    <r>
      <rPr>
        <i/>
        <sz val="11"/>
        <rFont val="Calibri"/>
        <family val="2"/>
        <scheme val="minor"/>
      </rPr>
      <t>(i.e., OSD)</t>
    </r>
  </si>
  <si>
    <r>
      <t xml:space="preserve">Furniture      </t>
    </r>
    <r>
      <rPr>
        <sz val="11"/>
        <rFont val="Calibri"/>
        <family val="2"/>
        <scheme val="minor"/>
      </rPr>
      <t>(Select)</t>
    </r>
    <r>
      <rPr>
        <i/>
        <sz val="11"/>
        <rFont val="Calibri"/>
        <family val="2"/>
        <scheme val="minor"/>
      </rPr>
      <t xml:space="preserve">                              i.e., General Classroom</t>
    </r>
  </si>
  <si>
    <r>
      <t>Equipment</t>
    </r>
    <r>
      <rPr>
        <sz val="11"/>
        <rFont val="Calibri"/>
        <family val="2"/>
        <scheme val="minor"/>
      </rPr>
      <t xml:space="preserve"> (Select)                             </t>
    </r>
    <r>
      <rPr>
        <i/>
        <sz val="11"/>
        <rFont val="Calibri"/>
        <family val="2"/>
        <scheme val="minor"/>
      </rPr>
      <t xml:space="preserve">    i.e., Science</t>
    </r>
  </si>
  <si>
    <r>
      <t xml:space="preserve"> Product Type </t>
    </r>
    <r>
      <rPr>
        <sz val="11"/>
        <rFont val="Calibri"/>
        <family val="2"/>
        <scheme val="minor"/>
      </rPr>
      <t xml:space="preserve">(Select)                </t>
    </r>
    <r>
      <rPr>
        <i/>
        <sz val="11"/>
        <rFont val="Calibri"/>
        <family val="2"/>
        <scheme val="minor"/>
      </rPr>
      <t>i.e., Storage</t>
    </r>
  </si>
  <si>
    <r>
      <t xml:space="preserve">Vendor Name         </t>
    </r>
    <r>
      <rPr>
        <i/>
        <sz val="11"/>
        <rFont val="Calibri"/>
        <family val="2"/>
        <scheme val="minor"/>
      </rPr>
      <t>(e.g., COP)</t>
    </r>
  </si>
  <si>
    <r>
      <t xml:space="preserve">  Manufacturer Name </t>
    </r>
    <r>
      <rPr>
        <b/>
        <i/>
        <sz val="11"/>
        <rFont val="Calibri"/>
        <family val="2"/>
        <scheme val="minor"/>
      </rPr>
      <t xml:space="preserve"> </t>
    </r>
    <r>
      <rPr>
        <i/>
        <sz val="11"/>
        <rFont val="Calibri"/>
        <family val="2"/>
        <scheme val="minor"/>
      </rPr>
      <t>(e.g., Hon)</t>
    </r>
  </si>
  <si>
    <r>
      <t xml:space="preserve">Product Line/Style                                                  </t>
    </r>
    <r>
      <rPr>
        <i/>
        <sz val="11"/>
        <rFont val="Calibri"/>
        <family val="2"/>
        <scheme val="minor"/>
      </rPr>
      <t>(e.g., Ignition Series)</t>
    </r>
  </si>
  <si>
    <r>
      <t xml:space="preserve"> Product Description &amp; Size                                               </t>
    </r>
    <r>
      <rPr>
        <i/>
        <sz val="11"/>
        <rFont val="Calibri"/>
        <family val="2"/>
        <scheme val="minor"/>
      </rPr>
      <t>(e.g., Low-Back Task Chair – 18”)</t>
    </r>
  </si>
  <si>
    <r>
      <t xml:space="preserve">Model Number                </t>
    </r>
    <r>
      <rPr>
        <i/>
        <sz val="11"/>
        <rFont val="Calibri"/>
        <family val="2"/>
        <scheme val="minor"/>
      </rPr>
      <t>(i.e., HON1018LAY)</t>
    </r>
  </si>
  <si>
    <r>
      <t xml:space="preserve"> Quantity  </t>
    </r>
    <r>
      <rPr>
        <i/>
        <sz val="11"/>
        <rFont val="Calibri"/>
        <family val="2"/>
        <scheme val="minor"/>
      </rPr>
      <t>(e.g., 500)</t>
    </r>
  </si>
  <si>
    <r>
      <t xml:space="preserve"> Unit Cost  </t>
    </r>
    <r>
      <rPr>
        <i/>
        <sz val="11"/>
        <rFont val="Calibri"/>
        <family val="2"/>
        <scheme val="minor"/>
      </rPr>
      <t>(i.e., $150.00)</t>
    </r>
  </si>
  <si>
    <r>
      <t xml:space="preserve"> Total Cost         </t>
    </r>
    <r>
      <rPr>
        <sz val="11"/>
        <color theme="1"/>
        <rFont val="Calibri"/>
        <family val="2"/>
        <scheme val="minor"/>
      </rPr>
      <t xml:space="preserve"> </t>
    </r>
    <r>
      <rPr>
        <i/>
        <sz val="11"/>
        <color theme="1"/>
        <rFont val="Calibri"/>
        <family val="2"/>
        <scheme val="minor"/>
      </rPr>
      <t xml:space="preserve">(i.e., $75,000.00) </t>
    </r>
    <r>
      <rPr>
        <b/>
        <i/>
        <sz val="11"/>
        <color theme="1"/>
        <rFont val="Calibri"/>
        <family val="2"/>
        <scheme val="minor"/>
      </rPr>
      <t xml:space="preserve">           </t>
    </r>
    <r>
      <rPr>
        <b/>
        <sz val="11"/>
        <color rgb="FFFF0000"/>
        <rFont val="Calibri"/>
        <family val="2"/>
        <scheme val="minor"/>
      </rPr>
      <t xml:space="preserve">           </t>
    </r>
  </si>
  <si>
    <r>
      <t xml:space="preserve">Contract Type </t>
    </r>
    <r>
      <rPr>
        <sz val="11"/>
        <rFont val="Calibri"/>
        <family val="2"/>
        <scheme val="minor"/>
      </rPr>
      <t xml:space="preserve">(Select)      </t>
    </r>
    <r>
      <rPr>
        <i/>
        <sz val="11"/>
        <rFont val="Calibri"/>
        <family val="2"/>
        <scheme val="minor"/>
      </rPr>
      <t>(i.e., OSD)</t>
    </r>
  </si>
  <si>
    <t>The Town of Billerica</t>
  </si>
  <si>
    <t>Billerica Memorial High School</t>
  </si>
  <si>
    <t>8-12</t>
  </si>
  <si>
    <t>WB Mason</t>
  </si>
  <si>
    <t>9 to 5</t>
  </si>
  <si>
    <t>Lilly Lounge 9111</t>
  </si>
  <si>
    <t>Lounge Chair-4 Legged-27.0"W x 29.0"D x 33.0"H</t>
  </si>
  <si>
    <t>Lilly Lounge Chair</t>
  </si>
  <si>
    <t>National Office Furniture</t>
  </si>
  <si>
    <t>Chair Cart - Ditto Chairs</t>
  </si>
  <si>
    <t>Chair Cart-26"W x 42"D x 21 3/4"H</t>
  </si>
  <si>
    <t>N36TD</t>
  </si>
  <si>
    <t>Dining Chair</t>
  </si>
  <si>
    <t>Ditto N36GM</t>
  </si>
  <si>
    <t>Dining Stool</t>
  </si>
  <si>
    <t>High Density Stacking Guest Chair. No arms-22.25" W x 21.5"D x 33 3/8"H-White</t>
  </si>
  <si>
    <t>High Density Stacking Guest Chair. No arms-22.25" W x 21.5"D x 33 3/8"H-Black</t>
  </si>
  <si>
    <t>High Density Stacking Guest Chair. No arms-22.25" W x 21.5"D x 33 3/8"H-Light Grey</t>
  </si>
  <si>
    <t>Ditto N36SM</t>
  </si>
  <si>
    <t>Stool. No arms-21.25"W x 22.75"D x 45"H-Black</t>
  </si>
  <si>
    <t>Stool. No arms-21.25"W x 22.75"D x 45"H-Light Grey</t>
  </si>
  <si>
    <t>Stool. No arms-21.25"W x 22.75"D x 45"H-White</t>
  </si>
  <si>
    <t>HON</t>
  </si>
  <si>
    <t>Accessory Table Screen Divider</t>
  </si>
  <si>
    <t>Privacy Screen-24"D x 20"H</t>
  </si>
  <si>
    <t>Voi HLSL2024TS</t>
  </si>
  <si>
    <t xml:space="preserve">Ignition </t>
  </si>
  <si>
    <t>Mesh Mid-Back, 5 star caster base w/arms, upholstered seat Task Chair. 28.5"D x 27.0"W x 44.5"H</t>
  </si>
  <si>
    <t>Ignition 2.0 HIWMM</t>
  </si>
  <si>
    <t>Quotient HQTSM</t>
  </si>
  <si>
    <t>Special Model# SPLH-QUOT-SWIV. M448547</t>
  </si>
  <si>
    <t>Mid-Back Task Stool for 34" worksurface, 5 star base w/arms, upholstedred seat. Seat Special Height 19.13" - 
27.13"</t>
  </si>
  <si>
    <t>Task Chair-Mid-Back Mesh Work Chair</t>
  </si>
  <si>
    <t>HQTMM</t>
  </si>
  <si>
    <t xml:space="preserve">Quotient </t>
  </si>
  <si>
    <t>Motivate</t>
  </si>
  <si>
    <t>HMS1</t>
  </si>
  <si>
    <t>Student Chair 23.0"D x 21.0"W x 32.35"H</t>
  </si>
  <si>
    <t>Motivate Stacking Chair</t>
  </si>
  <si>
    <t>Guest chair w/ arms, plastic seat and back, 4 legged on casters</t>
  </si>
  <si>
    <t>HMG1</t>
  </si>
  <si>
    <t>HMG2.F.H.PS.LA.PLAT</t>
  </si>
  <si>
    <t>Motivate Stacking Chair-Guest Chair with Pad</t>
  </si>
  <si>
    <t>Guest chair w/ arms, upholstered seat</t>
  </si>
  <si>
    <t>Guest Chair Motivate</t>
  </si>
  <si>
    <t>High-Density Stacking Chair 23.0"D x 21.0"W x 32.35"H</t>
  </si>
  <si>
    <t>Flagship</t>
  </si>
  <si>
    <t>2 Drawer Lateral File-18"D x 36"W x 28"H</t>
  </si>
  <si>
    <t>H918OR</t>
  </si>
  <si>
    <t>H9183R</t>
  </si>
  <si>
    <t>3 Drawer Lateral File-18"D x 36"W x 39.13"H</t>
  </si>
  <si>
    <t>H9170R</t>
  </si>
  <si>
    <t>2 Drawer Lateral File-18"D x 30"W x 28"H</t>
  </si>
  <si>
    <t>H9185LSN</t>
  </si>
  <si>
    <t>Lateral File, 2-Drawer &amp; 3-Shelves x 36"W with lock</t>
  </si>
  <si>
    <t>H9185R</t>
  </si>
  <si>
    <t>Lateral File, 5-High x 30"W with lock</t>
  </si>
  <si>
    <t>H9184R</t>
  </si>
  <si>
    <t>Four drawer lateral file</t>
  </si>
  <si>
    <t>H18723R</t>
  </si>
  <si>
    <t>BBF Pedestal with lock-22.88"D x 15"W x 28"H</t>
  </si>
  <si>
    <t>Open Metal Shelf, 5-High x 36"W</t>
  </si>
  <si>
    <t>Hon Metal Storage</t>
  </si>
  <si>
    <t>HC187236</t>
  </si>
  <si>
    <t>Metal locking double door storage cabinet</t>
  </si>
  <si>
    <t>HSC1872</t>
  </si>
  <si>
    <t>Locked Cabinet with Shelving</t>
  </si>
  <si>
    <t xml:space="preserve">Brigade </t>
  </si>
  <si>
    <t>Preside</t>
  </si>
  <si>
    <t>HTLD36 HTXLEG</t>
  </si>
  <si>
    <t>HTLD42 HTXLEG</t>
  </si>
  <si>
    <t>Round shaped laminate table with aluminum X-Leg - 36"Dia x 29"H</t>
  </si>
  <si>
    <t>Round shaped laminate table with aluminum X-Leg - 42"Dia x 29"H</t>
  </si>
  <si>
    <t>Desk with Right Hand Return</t>
  </si>
  <si>
    <t>Voi Workstation
Flagship series File &amp; Storage</t>
  </si>
  <si>
    <t>Desk with Left Hand Return</t>
  </si>
  <si>
    <t>Desk with Left Hand Return &amp; Shelf Above</t>
  </si>
  <si>
    <t>Desk with Right Hand Return &amp; Shelf Above</t>
  </si>
  <si>
    <t>Desk, Rectangular</t>
  </si>
  <si>
    <t>Desk, Rectangular with Shelf Above</t>
  </si>
  <si>
    <t>Desk with Credenza</t>
  </si>
  <si>
    <t>Desk with Right Hand Return &amp; Bookcases</t>
  </si>
  <si>
    <t>Concinnity workstation, with frosted glass upper doors cabinet</t>
  </si>
  <si>
    <t>Desk, Rectangular with Pedestals</t>
  </si>
  <si>
    <t>Desk with Right Hand Return &amp; Round Table</t>
  </si>
  <si>
    <t>Wenger</t>
  </si>
  <si>
    <t>Signature</t>
  </si>
  <si>
    <t>098G054</t>
  </si>
  <si>
    <t>Riser, Signature, 4 Step</t>
  </si>
  <si>
    <t>Riser</t>
  </si>
  <si>
    <t>Siderail set</t>
  </si>
  <si>
    <t>098G541</t>
  </si>
  <si>
    <t>CLASSIC 50
039E500</t>
  </si>
  <si>
    <t>Music Stand Cart</t>
  </si>
  <si>
    <t>Music Stand</t>
  </si>
  <si>
    <t>FOR THE CLASSIC 50
039C203</t>
  </si>
  <si>
    <t>CHAIR MOVE &amp; STORE CART</t>
  </si>
  <si>
    <t>WENGER-127A261</t>
  </si>
  <si>
    <t>147G001.107</t>
  </si>
  <si>
    <t>DELUXE PERCUSSION WORKSTATION CART</t>
  </si>
  <si>
    <t>STAGETEK SEATED RISER SYSTEM:  5 SECTION 7 TIERED - SEATING FOR 140 PLUS 20 ON FLOOR. 21' D X 40' W</t>
  </si>
  <si>
    <t>Tucker Library Interiors</t>
  </si>
  <si>
    <t>Library Shelving and Furniture as per the shop drawing</t>
  </si>
  <si>
    <t>Gronk Fitness Equipment</t>
  </si>
  <si>
    <t>PRO230-IN</t>
  </si>
  <si>
    <t>Scifit Pro2 W/adj Upper &amp; Lower Crank &amp; Swiv Seat</t>
  </si>
  <si>
    <t>INTDX-ALLXX-01A</t>
  </si>
  <si>
    <t>Life Fitness Integrity Dx Treadmill-arctic Silv.</t>
  </si>
  <si>
    <t>Life Fitness Integrity Dx Crosstrainer-arctic</t>
  </si>
  <si>
    <t>INXDX-ALLXX-01A</t>
  </si>
  <si>
    <t>Life Fitness Integrity Dx Upright Bike Arctic</t>
  </si>
  <si>
    <t>INCDX-ALLXX-01A</t>
  </si>
  <si>
    <t>Life Fitness Integrity Dx Recumbent Bike Arctic</t>
  </si>
  <si>
    <t>INRDX-ALLXX-01A</t>
  </si>
  <si>
    <t>Life Fitness Integrity Powermill With X Console</t>
  </si>
  <si>
    <t>INPMDX-ALLXX</t>
  </si>
  <si>
    <t>Life Fitness Gx Group Uppercycle</t>
  </si>
  <si>
    <t>GROUP-UC-01</t>
  </si>
  <si>
    <t>Life Fitness Synrgy 360 Suspension Zone</t>
  </si>
  <si>
    <t>FXTM-CORE</t>
  </si>
  <si>
    <t>Life Fitness Synrgy 360 Cable Versa Versa</t>
  </si>
  <si>
    <t>FXTT-CVV</t>
  </si>
  <si>
    <t>Life Fitness Synrgy 360t Suspension Chin Bar W/trx</t>
  </si>
  <si>
    <t>FXTT-04</t>
  </si>
  <si>
    <t>Rope Pull Power Pivot- Suspention Chinw/ Trx Sus</t>
  </si>
  <si>
    <t>RPSX</t>
  </si>
  <si>
    <t>Rebounder-cable-cable-req Bolt To Floor</t>
  </si>
  <si>
    <t>FXTT-RCC</t>
  </si>
  <si>
    <t>Stall Bars For Synrgy 360</t>
  </si>
  <si>
    <t>SB</t>
  </si>
  <si>
    <t>Life Fitness Core Tower - Multi Gym</t>
  </si>
  <si>
    <t>MJ-CORE</t>
  </si>
  <si>
    <t>Life Fit Assist Dip/chin</t>
  </si>
  <si>
    <t>MJADC-STA</t>
  </si>
  <si>
    <t>Life Fit Tricep Pushdown For Mj Station</t>
  </si>
  <si>
    <t>MJTP-STA</t>
  </si>
  <si>
    <t>Life Fit Dual Pulley Pulldownfor Mj Station</t>
  </si>
  <si>
    <t>MJLPD-STA</t>
  </si>
  <si>
    <t>Life Fit Dual Pulley Row For Mj Station</t>
  </si>
  <si>
    <t>MJRWD-STA</t>
  </si>
  <si>
    <t>Hammer Multi Angle Bench Free Weight</t>
  </si>
  <si>
    <t>FWMAB</t>
  </si>
  <si>
    <t>Hammer Utility Bench 75</t>
  </si>
  <si>
    <t>FWUB75</t>
  </si>
  <si>
    <t>Hammer Barbell Rack</t>
  </si>
  <si>
    <t>FWBAR</t>
  </si>
  <si>
    <t>Hammer Strength Select Seated Leg Press</t>
  </si>
  <si>
    <t>HS-SLP</t>
  </si>
  <si>
    <t>Hammer Strength Select Seated Leg Curl</t>
  </si>
  <si>
    <t>HS-SLC</t>
  </si>
  <si>
    <t>Hammer Strength Select Leg Extension</t>
  </si>
  <si>
    <t>HS-LE</t>
  </si>
  <si>
    <t>Hammer Strength Select Biceps Curl</t>
  </si>
  <si>
    <t>HS-BC</t>
  </si>
  <si>
    <t>Hammer Strength Select Triceps Extension</t>
  </si>
  <si>
    <t>HS-TE</t>
  </si>
  <si>
    <t>Hammer Strength Select Shoulderpress</t>
  </si>
  <si>
    <t>HS-SP</t>
  </si>
  <si>
    <t>Hammer Strength Select Pectoral/rear Deltoid</t>
  </si>
  <si>
    <t>HS-FLY</t>
  </si>
  <si>
    <t>Hammer Glute Ham</t>
  </si>
  <si>
    <t>BWGH</t>
  </si>
  <si>
    <t>Hammer Strength Custom Frame Color 3435c Pantone</t>
  </si>
  <si>
    <t>HAMMER CUSTOM</t>
  </si>
  <si>
    <t>School Health</t>
  </si>
  <si>
    <t>SCHOOL HEALTH CLINTON INDUSTRIES</t>
  </si>
  <si>
    <t>Recovery Cot</t>
  </si>
  <si>
    <t>RECOVERY COT W/ WOODEN LEG AND REMOVABLE FOAM WEDGE - 72"L X 20"H X 26"W, FOREST</t>
  </si>
  <si>
    <t>ITEM# 1008260</t>
  </si>
  <si>
    <t>OVER-BED TABLE; OAK</t>
  </si>
  <si>
    <t>OVER-BED TABLE</t>
  </si>
  <si>
    <t>ITEM # 24310</t>
  </si>
  <si>
    <t>MPD MEDICAL SYSTEMS</t>
  </si>
  <si>
    <t>TNC-6</t>
  </si>
  <si>
    <t>Cabinet</t>
  </si>
  <si>
    <t>DOUBLE LOCK NARCOTICS CABINET WALL HUNG -18" w x 10" d x 30"h</t>
  </si>
  <si>
    <t>Exam Bed</t>
  </si>
  <si>
    <t>EXAM BED W/ WOODEN DRAWERS - 72"L X 25"H X 27"W; OAK AND FOREST GREEN</t>
  </si>
  <si>
    <t>ITEM# 24276</t>
  </si>
  <si>
    <t>Loll Designs</t>
  </si>
  <si>
    <t>Dressing Room Bench-47"W x 14"D x 17.5"H</t>
  </si>
  <si>
    <t>Health Club Bench</t>
  </si>
  <si>
    <t>HC-B47-CG</t>
  </si>
  <si>
    <t>Sandusky Lee</t>
  </si>
  <si>
    <t>Mobile Bookcase, 3-High x 30"W</t>
  </si>
  <si>
    <t>BM20361842-05</t>
  </si>
  <si>
    <t>Mobile Bookcase</t>
  </si>
  <si>
    <t>JMC Furniture</t>
  </si>
  <si>
    <t>Monroe Series Student Stool</t>
  </si>
  <si>
    <t>Modern Wood Barstool</t>
  </si>
  <si>
    <t>M1300</t>
  </si>
  <si>
    <t>Office Resources</t>
  </si>
  <si>
    <t>Great Openings</t>
  </si>
  <si>
    <t>Trace</t>
  </si>
  <si>
    <t>3 Drawer Lateral File - 39 7/8"H x 18 1/4"D x 30"W</t>
  </si>
  <si>
    <t>Trace Lateral File</t>
  </si>
  <si>
    <t>Lateral File, 3-High, 2-Small &amp; 1-Large x 36"W with lock</t>
  </si>
  <si>
    <t>Trace EL 6109</t>
  </si>
  <si>
    <t>FF Double Drawer</t>
  </si>
  <si>
    <t>Trace Combo lateral file/ open shelves</t>
  </si>
  <si>
    <t>FF Freestanding Pedestal - 27 3/4"H x 18 7/8"D x 15 1/4"W</t>
  </si>
  <si>
    <t xml:space="preserve">Lateral File, 2-Drawer &amp; 3-Shelf </t>
  </si>
  <si>
    <t>2 drawer lateral file with 3 open shelves 65-7/8"H x 18-1/4"D 30"W</t>
  </si>
  <si>
    <t>Locked Cabinet with Common Top x 36"W</t>
  </si>
  <si>
    <t>Flagship HFSC183640A</t>
  </si>
  <si>
    <t>Metal locking double door storage cabinet - 39 7/8"H x 18 1/4"D x 36"W</t>
  </si>
  <si>
    <t>Storage Cabinet with Shelving x 18"W</t>
  </si>
  <si>
    <t>Single Locker - Left Hinge - 18"W x 18"D x 65 7/8"H</t>
  </si>
  <si>
    <t>LG-8N28</t>
  </si>
  <si>
    <t>Robert H. Lord</t>
  </si>
  <si>
    <t>VS</t>
  </si>
  <si>
    <t>PantoSwing-VF 31421</t>
  </si>
  <si>
    <t>Student Wood Chair</t>
  </si>
  <si>
    <t>Forward flexing cantiliver chair - H 33 1/2" W 14 3/8 D 17 3/4"</t>
  </si>
  <si>
    <t>Student Desk</t>
  </si>
  <si>
    <t>Uno M 02408</t>
  </si>
  <si>
    <t>Student desk, fixed base - 19 3/4"D x 27 5/8"W x 30"H</t>
  </si>
  <si>
    <t>Student Desk ADA</t>
  </si>
  <si>
    <t>Student desk, fixed base - 19 3/4"D x 55"W x 30"H</t>
  </si>
  <si>
    <t>Uno-M Custom</t>
  </si>
  <si>
    <t>Andreu World</t>
  </si>
  <si>
    <t>Meeting Chair</t>
  </si>
  <si>
    <t>Sit Wood SI1206</t>
  </si>
  <si>
    <t>Wood, metal 4 legged chair with upholstered seat</t>
  </si>
  <si>
    <t>Red Thread</t>
  </si>
  <si>
    <t>Hightower Group</t>
  </si>
  <si>
    <t>Lounge Chair</t>
  </si>
  <si>
    <t>Mama, SKA224</t>
  </si>
  <si>
    <t>Steelcase</t>
  </si>
  <si>
    <t>Ottoman</t>
  </si>
  <si>
    <t>Turnstone Buoy</t>
  </si>
  <si>
    <t>Ottoman -18"D x 17.25" x 22.75"H</t>
  </si>
  <si>
    <t>Teacher Desk</t>
  </si>
  <si>
    <t>Verb VTSN3050</t>
  </si>
  <si>
    <t>Teacher desk with modesty panel - 30"D x 50"W x 29"H</t>
  </si>
  <si>
    <t>Heartwork</t>
  </si>
  <si>
    <t>Active Duty 30"W 
Recycling Credenza - 2 bins</t>
  </si>
  <si>
    <t>#ADCRZ30.R2.S1.P1.CST</t>
  </si>
  <si>
    <t>Credenza Vinyl 2 bin set</t>
  </si>
  <si>
    <t>KI</t>
  </si>
  <si>
    <t>Chair Cart - Folding Chairs</t>
  </si>
  <si>
    <t>Horizontal Storage Caddy. KH50</t>
  </si>
  <si>
    <t>Chair Cart - 35 3/8"W x 106 1/2"L x 22"H</t>
  </si>
  <si>
    <t>Science Student Stool</t>
  </si>
  <si>
    <t>824SB S18204838 Custom 800 series industrial stool</t>
  </si>
  <si>
    <t>Industrial Wood Swivel Stool-14"Dia Seat, 24"-28"SH</t>
  </si>
  <si>
    <t>Medical/ Lab Stool. KICL12</t>
  </si>
  <si>
    <t>Student Stool</t>
  </si>
  <si>
    <t>Medical/ Lab stool manually adjustable Stool on Casters</t>
  </si>
  <si>
    <t>Work Chair</t>
  </si>
  <si>
    <t>Doni Stack Chair DN1A00. S18215318</t>
  </si>
  <si>
    <t>Custom Work Chair with back. 4 legs armless chair, on glides.</t>
  </si>
  <si>
    <t>Work Stool</t>
  </si>
  <si>
    <t>Doni Cafe Stool. DN4A00H24. S18215320</t>
  </si>
  <si>
    <t>Custom work stool, 4 legs, w/o arms. 9-1/4"W x 18-3/4"D x 39-3/4"H. SH 24"</t>
  </si>
  <si>
    <t>Folding Chair</t>
  </si>
  <si>
    <t>Front Row Seats, FRS704 S18217405</t>
  </si>
  <si>
    <t>Branding folding chair-8-1/4"W x 19-3/4"D x 30-1/4"H</t>
  </si>
  <si>
    <t>700 Series Folding Chairs, 701D</t>
  </si>
  <si>
    <t>Doni Stack Chair DN1A00</t>
  </si>
  <si>
    <t>Metal folding chair, with steel seat</t>
  </si>
  <si>
    <t>Custom work chair with back-19-1/4"W x 18-3/4"D x 33-3/4"H. SH 18"</t>
  </si>
  <si>
    <t>Teacher Lectern</t>
  </si>
  <si>
    <t>Ruckus. RUW20E</t>
  </si>
  <si>
    <t>Mobile Single Post Cantiliver Desk with cup holder</t>
  </si>
  <si>
    <t>Teacher Cart</t>
  </si>
  <si>
    <t>All Terrain. ATBT39PFLC-74P-L2R</t>
  </si>
  <si>
    <t>Binder tower, pencil/shelf/file-18"x19"D</t>
  </si>
  <si>
    <t>Round Table on Casters</t>
  </si>
  <si>
    <t>Pirouette. PIFXRD42-74P</t>
  </si>
  <si>
    <t>Round X-Base. Fixed top on casters-42"Dia x 29"H</t>
  </si>
  <si>
    <t>Round Flip Top Table on Casters</t>
  </si>
  <si>
    <t>PINRD48-74P Pirouette</t>
  </si>
  <si>
    <t>Round Nesting T-Base-48"D x 29"H</t>
  </si>
  <si>
    <t>Rectangular Flip Top Table on Casters</t>
  </si>
  <si>
    <t>Pirouette PINR3072C-74P</t>
  </si>
  <si>
    <t>Training Rectangle Nesting T-Base-30"D x 72"W x 29"H</t>
  </si>
  <si>
    <t>Pirouette PIFR3072C-74P</t>
  </si>
  <si>
    <t>Rectangular Table on Casters</t>
  </si>
  <si>
    <t>Training Rectangle Fixed Base on casters-30"D x 72"W x 29"H</t>
  </si>
  <si>
    <t>Square Table</t>
  </si>
  <si>
    <t>Pirouette. PIFXSQ30-74P</t>
  </si>
  <si>
    <t>Fixed Table X-Base-30"D x 30"W x 29"H</t>
  </si>
  <si>
    <t>Rectangular Table</t>
  </si>
  <si>
    <t>Pirouette. PIFR3048T-74P</t>
  </si>
  <si>
    <t>Fixed Table X-Base with glides-30"D x 48"W x 29"H</t>
  </si>
  <si>
    <t>Rectangular Table with Power</t>
  </si>
  <si>
    <t>Connection Zone CZBWR30601MP-74P.S18217400</t>
  </si>
  <si>
    <t>Single-Sided, powered fixed table with modesty panel</t>
  </si>
  <si>
    <t>Round Table</t>
  </si>
  <si>
    <t>Pillar. PLRD42-74P</t>
  </si>
  <si>
    <t>Round, post leg table-42"Dia x 30"H</t>
  </si>
  <si>
    <t>Round Occasional Table</t>
  </si>
  <si>
    <t>Soltice 2205/L-74P S18198392</t>
  </si>
  <si>
    <t>Custom height, metal round Coffee Table-36"Dia x 22"H</t>
  </si>
  <si>
    <t>Custom height, metal round Coffee Table-30"Dia x 22"H</t>
  </si>
  <si>
    <t>Soltice Occasional Table</t>
  </si>
  <si>
    <t>Pillar PLRT3648-74P-S18217420</t>
  </si>
  <si>
    <t>Rectangular Table, post legs with power-36"W x 48"D x 29"H</t>
  </si>
  <si>
    <t>illar PLRT3060-74P</t>
  </si>
  <si>
    <t>Rectangular table on post legs-60"W x 30"D x 29"H</t>
  </si>
  <si>
    <t>Rectangular Counter Height Table with Power</t>
  </si>
  <si>
    <t>Pirouette PIFR3072H34-74P-S18217411</t>
  </si>
  <si>
    <t>Custom Training Rectangle Fixed T-Base-36"D x 96"W x 34"H</t>
  </si>
  <si>
    <t>Pirouette PAFR2460T-74P-S18217447</t>
  </si>
  <si>
    <t>Fixed collaborative table with conference legs and power-48"W x 60"L x 29"H</t>
  </si>
  <si>
    <t>Pirouette PINR2460T-74P</t>
  </si>
  <si>
    <t>Rectangular Table-24"D x 60"L x29"H</t>
  </si>
  <si>
    <t>Rectangular Table on casters</t>
  </si>
  <si>
    <t>Pillar Table PLLT4872-74P-S18204613</t>
  </si>
  <si>
    <t>Custom rectangular table, post legs, on locking casters-48"D x 60"L x 29"H</t>
  </si>
  <si>
    <t>Pillar Table PLRT3060-74P-S18199117</t>
  </si>
  <si>
    <t>Post Leg Rectangular Table-36"D x 60"W x 29"H</t>
  </si>
  <si>
    <t>Rectangular Table with power</t>
  </si>
  <si>
    <t>Connection Zone CZBWR3072S1MP-74P</t>
  </si>
  <si>
    <t>Rectangular Table with power-30"D x 72"L x 29"H</t>
  </si>
  <si>
    <t>Pirouette</t>
  </si>
  <si>
    <t>Rectangular Table on casters, flip top-30"D x 72"W x 29"H</t>
  </si>
  <si>
    <t>Diversified Woodcrafts</t>
  </si>
  <si>
    <t>Work Bench</t>
  </si>
  <si>
    <t>LB-6BK Metal Locker base with butcherblock top</t>
  </si>
  <si>
    <t>Four station steel, fixed  work bench-54"D X 66"W X 34" H</t>
  </si>
  <si>
    <t>Allsteel</t>
  </si>
  <si>
    <t>Chair Cart - Nimble Chairs</t>
  </si>
  <si>
    <t>NMBL-CART</t>
  </si>
  <si>
    <t>T-CART-19"W x 46 3/8"D x 33 1/8"H</t>
  </si>
  <si>
    <t>Bookcase, 3-High x 36"W</t>
  </si>
  <si>
    <t>Bookcase 3 Shelf</t>
  </si>
  <si>
    <t>Essentials EBC336</t>
  </si>
  <si>
    <t>Bookcase, 4-High x 36"W</t>
  </si>
  <si>
    <t>Bookcase 4 Shelf</t>
  </si>
  <si>
    <t>Essentials EBC436</t>
  </si>
  <si>
    <t>Bookcase, 3-High x 30"W</t>
  </si>
  <si>
    <t>Essentials EBC330</t>
  </si>
  <si>
    <t>Bookcase 2 Shelf</t>
  </si>
  <si>
    <t>Bookcase, 2-High x 36"W</t>
  </si>
  <si>
    <t>Essentials EBC236</t>
  </si>
  <si>
    <t>Scooch, S923</t>
  </si>
  <si>
    <t>Ottoman - 19.25"D x 19.25"W x 18"H</t>
  </si>
  <si>
    <t>Stacking Chair</t>
  </si>
  <si>
    <t>Nimble Multi-Purpose Chair</t>
  </si>
  <si>
    <t>High Density stacking chair w/o arms-31-5/8"H x 19-3/4"W x 21-1/2"D</t>
  </si>
  <si>
    <t>Retreat VERWNO</t>
  </si>
  <si>
    <t>Lounge Chair, Wing back with upholstery. Fixed Base</t>
  </si>
  <si>
    <t>Linger, S924SS</t>
  </si>
  <si>
    <t>Upholstered swivel lounge chair-29"W x 27.5"D x 30.5"H</t>
  </si>
  <si>
    <t>Rectangular fixed table-36"W x 108"L x 29"H</t>
  </si>
  <si>
    <t>Community Table SPLA-TP-GTHCOMTBLG.M437572.</t>
  </si>
  <si>
    <t>Rectangular Counter Height Table</t>
  </si>
  <si>
    <t>Community Table SPLA-HRV-CLEGS.M437759</t>
  </si>
  <si>
    <t>Counter height fixed table-36"W x 84"L x 34"H</t>
  </si>
  <si>
    <t>Round Counter Height Table</t>
  </si>
  <si>
    <t>Vicinity Round Table</t>
  </si>
  <si>
    <t>Round Counter Height Table-36"Dia x 36"H</t>
  </si>
  <si>
    <t>Laptop Table</t>
  </si>
  <si>
    <t>Transfer Trapezoid Table</t>
  </si>
  <si>
    <t>Laptop Table-24"W x 16"D x 26"H</t>
  </si>
  <si>
    <t>Community Gather S941LF42120T</t>
  </si>
  <si>
    <t>Rectangular table with metal legs-42"W x 120"L x 30"H</t>
  </si>
  <si>
    <t>ERG</t>
  </si>
  <si>
    <t>Banquette</t>
  </si>
  <si>
    <t>Laguna Collection, Modular Straight Unit, 1202</t>
  </si>
  <si>
    <t>36"W Straight Unit w/ 4 Legs</t>
  </si>
  <si>
    <t>Laguna 1208-COV-2U-S-108</t>
  </si>
  <si>
    <t>Straigh Banquette with power-60"W x 27"D x 30"h</t>
  </si>
  <si>
    <t>Spec</t>
  </si>
  <si>
    <t>Credenza</t>
  </si>
  <si>
    <t>Credenza, 4 doors, 29"H</t>
  </si>
  <si>
    <t>CR-4D</t>
  </si>
  <si>
    <t>EndZone EZEP</t>
  </si>
  <si>
    <t>Rectangular table with 2" end panel base-30"D x 120"L x 34"H</t>
  </si>
  <si>
    <t>EndZone EZEPRVWM</t>
  </si>
  <si>
    <t>Rectangular table with 2" end panel base-36"D x 84"L x 34"H</t>
  </si>
  <si>
    <t>Tailgate Manhattan TGMNT2RVWM2</t>
  </si>
  <si>
    <t>Rectangular table, with 3 tailgate manhattan T2 base and rectangular vertical wire managers</t>
  </si>
  <si>
    <t>Varsity VST1-29</t>
  </si>
  <si>
    <t>Rectangular Table with metal legs-36"W x 60"L x 29"H</t>
  </si>
  <si>
    <t>Rectangular table with power</t>
  </si>
  <si>
    <t>Rectangular table with power-36"W x 72"L x 29"H</t>
  </si>
  <si>
    <t>Rectangular Table with metal legs-24"W x 60"L x 29"H</t>
  </si>
  <si>
    <t>Rectangular table-36"W x 72"L x 29"H</t>
  </si>
  <si>
    <t>Rectangular table with power-36"W x 96"L x 29"H</t>
  </si>
  <si>
    <t>Custom bar height table-30"D x 78"W x 34"H</t>
  </si>
  <si>
    <t>Fire King</t>
  </si>
  <si>
    <t>Fire Proof Cabinet</t>
  </si>
  <si>
    <t>4-3122-CAW / UL 1-hour class 350 fire rating / 794 lbs each</t>
  </si>
  <si>
    <t>Fireproof lateral file cabinet with lock, 4-High x 31"W</t>
  </si>
  <si>
    <t>Lounge wood chair-20.75"W x 22.5"D x 15.5"SH</t>
  </si>
  <si>
    <t>Bench</t>
  </si>
  <si>
    <t>Runway C13 Configuration</t>
  </si>
  <si>
    <t>Bench-117"L x 126"W</t>
  </si>
  <si>
    <t>BSN</t>
  </si>
  <si>
    <t xml:space="preserve">Misc. Sports Equipment - Wrestling Mat System etc. </t>
  </si>
  <si>
    <t>Supply Works</t>
  </si>
  <si>
    <t>Air Flow Machine</t>
  </si>
  <si>
    <t xml:space="preserve">Windhandler Air Flow Machine </t>
  </si>
  <si>
    <t>Home Depot</t>
  </si>
  <si>
    <t xml:space="preserve">WINWH3 </t>
  </si>
  <si>
    <t>Quote</t>
  </si>
  <si>
    <t xml:space="preserve">ECHO 2 CYCLE 21.2 CC STRAIGHT SHAFT GAS TRIMMER </t>
  </si>
  <si>
    <t>String Trimmer</t>
  </si>
  <si>
    <t>SRM-225</t>
  </si>
  <si>
    <t>ECHO 215 MPH 510 CFM 58.2 CC GAS BACKPACK LEAF BLOWER WITH HIP THROTTLE</t>
  </si>
  <si>
    <t>Leaf Blower</t>
  </si>
  <si>
    <t>PB-580H</t>
  </si>
  <si>
    <t>ARIENS PROFESSIONAL 28 HYDRO EFI SNOW BLOWER</t>
  </si>
  <si>
    <t>LIGHTNING™ 2000 ULTRA HIGH SPEED BURNISHER, 20 IN</t>
  </si>
  <si>
    <t>Snow Blower</t>
  </si>
  <si>
    <t>Burnisher</t>
  </si>
  <si>
    <t>WINLB2000</t>
  </si>
  <si>
    <t xml:space="preserve">FM-17-SS SINGLE SPEED FLR MACHINE </t>
  </si>
  <si>
    <t>Floor Manchine</t>
  </si>
  <si>
    <t>TEN9007330</t>
  </si>
  <si>
    <t>COPASS 2 RESTROOM CLEANING MACHINE</t>
  </si>
  <si>
    <t xml:space="preserve">WIN1.007-056.0 </t>
  </si>
  <si>
    <t>Restroom Cleaner</t>
  </si>
  <si>
    <t>SKYJACK DC ELECTRIC SCISSOR LIFTS</t>
  </si>
  <si>
    <t>Lift</t>
  </si>
  <si>
    <t>URSJ3226</t>
  </si>
  <si>
    <t>2018 TORO 30" PERSONAL PACE ES TIMEMASTER</t>
  </si>
  <si>
    <t>Lawn Mower</t>
  </si>
  <si>
    <t>TORO21199</t>
  </si>
  <si>
    <t>Misc. Fitness Equipment</t>
  </si>
  <si>
    <t>Rack, Dumbbell, Kettlebell, cart, mat, bar etc.</t>
  </si>
  <si>
    <t>Thor</t>
  </si>
  <si>
    <t>Flooring</t>
  </si>
  <si>
    <t>Custom Branding Flooring</t>
  </si>
  <si>
    <t>WORK BENCH STATION</t>
  </si>
  <si>
    <t>Uline</t>
  </si>
  <si>
    <t>DELUXE WORK STATION; # H-6342, 72" X 30". MAPLE TABLE</t>
  </si>
  <si>
    <t>DRYING RACK</t>
  </si>
  <si>
    <t>Thermo Fisher</t>
  </si>
  <si>
    <t>Dick Blick</t>
  </si>
  <si>
    <t>51309-5015</t>
  </si>
  <si>
    <t>DRYING RACK; MOBILE -26" X 36"  WITH 50 SHELVES</t>
  </si>
  <si>
    <t xml:space="preserve">POTTERY WHEELS </t>
  </si>
  <si>
    <t>SHIMPO VL- WHISPER POTTERY WHEEL</t>
  </si>
  <si>
    <t>30040-1001/ SHIMPO</t>
  </si>
  <si>
    <t>Durham Mfg</t>
  </si>
  <si>
    <t>DIGITAL CAMERA CART ON CASTERS -36" X 18" X 36" H</t>
  </si>
  <si>
    <t>Camera Cart</t>
  </si>
  <si>
    <t>2211-95</t>
  </si>
  <si>
    <t>CABINET FOR KILN PARTS</t>
  </si>
  <si>
    <t>Axner Pottery</t>
  </si>
  <si>
    <t>KILN SHELF CART -BR11779F</t>
  </si>
  <si>
    <t>CLAYWORK GREENWARE DRYING CAGES / 36" W X 18"D X 84" H</t>
  </si>
  <si>
    <t>30218-1103</t>
  </si>
  <si>
    <t>DEBCOR LARGE DRYING CABINET</t>
  </si>
  <si>
    <t>AKRO MILS</t>
  </si>
  <si>
    <t>PLASTIC STORAGE CONTAINER WITH ATTACHED INTERLOCKING LID. 12 1/2"H X 23 7/8" L X 19 1./2" W. GRAY. DC2420-12</t>
  </si>
  <si>
    <t>FLIP TOP CLOSED BINS FOR SMALL STORAGE</t>
  </si>
  <si>
    <t>DC2420-12</t>
  </si>
  <si>
    <t xml:space="preserve">VERTICAL BAR RACK </t>
  </si>
  <si>
    <t>DURHAM. GRAINGER.</t>
  </si>
  <si>
    <t>MODEL #: VBR-8436-95</t>
  </si>
  <si>
    <t>VERTICAL BAR RACK</t>
  </si>
  <si>
    <t>Tormach</t>
  </si>
  <si>
    <t>PCNC 440 - BASE MACHINE; SMALL CNC MILL</t>
  </si>
  <si>
    <t>15L SLANT PRO CNC LATHE W/ TURRET</t>
  </si>
  <si>
    <t>PCNC 440 BASE MACHINE</t>
  </si>
  <si>
    <t>15L SLANT-PRO CNC LATHE W/ TURRET</t>
  </si>
  <si>
    <t>CART (STORES 7 MATS) MODEL MB7; THE MAT BASKET - CUSTOM FRAMES</t>
  </si>
  <si>
    <t xml:space="preserve">TW PROMOTIONS INC </t>
  </si>
  <si>
    <t>MODEL MB7; CUSTOM FRAME TO FIT 40" DIAMETER MATS</t>
  </si>
  <si>
    <t>Mat Cart</t>
  </si>
  <si>
    <t>CART (STORES 7 MATS) MODEL MB7; THE MAT BASKET</t>
  </si>
  <si>
    <t>MODEL MB7</t>
  </si>
  <si>
    <t>LAMINATOR W/ CART. 27 IN THROAT, 3 MIL POUCH</t>
  </si>
  <si>
    <t>LAMINATOR</t>
  </si>
  <si>
    <t>ITEM # 1371177
MODEL # SS20013</t>
  </si>
  <si>
    <t>Martin Yale</t>
  </si>
  <si>
    <t>Vernier</t>
  </si>
  <si>
    <t>DYNAMICS CART AND TRACK SYSTEM WITH MOTION ENCODER</t>
  </si>
  <si>
    <t>DTS-EC DYMAICS CART</t>
  </si>
  <si>
    <t>Metro</t>
  </si>
  <si>
    <t>2448NC Metro Super Erecta</t>
  </si>
  <si>
    <t>Metro Wire Shelf on Casters  x 48"W</t>
  </si>
  <si>
    <t>Metro Shelf on Casters x 36"W</t>
  </si>
  <si>
    <t xml:space="preserve">2436-45NC Metro super erecta shelving </t>
  </si>
  <si>
    <t>Phoenix</t>
  </si>
  <si>
    <t>Table</t>
  </si>
  <si>
    <t>Instructor Island</t>
  </si>
  <si>
    <t>Mobile Table with Locking Casters</t>
  </si>
  <si>
    <t>High Top Table</t>
  </si>
  <si>
    <t>D.04</t>
  </si>
  <si>
    <t>D.06</t>
  </si>
  <si>
    <t>D.23</t>
  </si>
  <si>
    <t>D.24</t>
  </si>
  <si>
    <t>D.24B</t>
  </si>
  <si>
    <t>D.24C</t>
  </si>
  <si>
    <t>Maguire Equipment</t>
  </si>
  <si>
    <t>Marathon</t>
  </si>
  <si>
    <t>Solid Waste Handling Equipment</t>
  </si>
  <si>
    <t>Self-Contained Compactor</t>
  </si>
  <si>
    <t>Marathon RJ 250SC</t>
  </si>
  <si>
    <t>THERAPY TUB BENCH</t>
  </si>
  <si>
    <t>WHITEHALL MANUFACTURING</t>
  </si>
  <si>
    <t>S SERIES; SEAT ACCESSORY TO FIT WHIRLPOOL MODEL S-85-S; CTS1  - COMBINATION TABLE W/ SIDE SEATS</t>
  </si>
  <si>
    <t>MSC DIRECT - JET</t>
  </si>
  <si>
    <t>HOME DEPOT - MAKITA</t>
  </si>
  <si>
    <t>HOME DEPOT - RYOBI</t>
  </si>
  <si>
    <t>CARBIDE 3D</t>
  </si>
  <si>
    <t>15 INCH SWING, STEP PULLEY CONTROL BENCH DRILL PRESS</t>
  </si>
  <si>
    <t>PART# 62112008 MFR# 354401</t>
  </si>
  <si>
    <t>Drill Press</t>
  </si>
  <si>
    <t>15 AMP 10 INCH DUAL BEVEL SLIDING COMPOUND MITER SAW WITH LASER</t>
  </si>
  <si>
    <t>MODEL# LS1019L INTERNET# 302717166</t>
  </si>
  <si>
    <t>Saw</t>
  </si>
  <si>
    <t>2.5 AMP 9 INCH BAND SAW IN GREEN</t>
  </si>
  <si>
    <t>MODEL# BS904G INTERNET# 205503634</t>
  </si>
  <si>
    <t>120 VOLT BENCH SANDER, GREEN</t>
  </si>
  <si>
    <t>Sander</t>
  </si>
  <si>
    <t>MODEL# BD4601G INTERNET# 205509608</t>
  </si>
  <si>
    <t>DESKTOP CNC; X-CARVE - NOMAD 883 PRO</t>
  </si>
  <si>
    <t>NOMAD 883 PRO; GRAY FINISH</t>
  </si>
  <si>
    <t>DESKTOP CNC; SHAPEOKO XXL KIT</t>
  </si>
  <si>
    <t>Desktop CNC</t>
  </si>
  <si>
    <t>SHAPEOKO XXL KIT</t>
  </si>
  <si>
    <t>LULZBOT TAX 3D PRINTER, V6.0</t>
  </si>
  <si>
    <t>3D Printer</t>
  </si>
  <si>
    <t>LULZBOT TAZ 6. 32.28" L X 20.47" D X 24.8" H</t>
  </si>
  <si>
    <t>LULZBOT</t>
  </si>
  <si>
    <t>30 GAL PORTABLE ELECTRIC AIR COMPRESSOR</t>
  </si>
  <si>
    <t>HOME DEPOT - DEWALT</t>
  </si>
  <si>
    <t>AIR COMPRESSOR</t>
  </si>
  <si>
    <t>MODEL# DXCMLA1983012 INTERNET# 206796257</t>
  </si>
  <si>
    <t>14 INCH THROAT CAPACITY, VARIABLE SPEED PULLEY VERTICAL BANDSAW</t>
  </si>
  <si>
    <t>PART# 87148615 MFR# 414483</t>
  </si>
  <si>
    <t>BANDSAW</t>
  </si>
  <si>
    <t>GRINDER: 8 INCH WHEEL DIAMETER, 1 INCH WIDE WHEEL, 0.63 INCH ARBOR HOLE DIAMETER, 1 HP BENCH GRINDER
PEDESTAL: PEDESTAL STAND</t>
  </si>
  <si>
    <t>GRINDER, PEDESTAL</t>
  </si>
  <si>
    <t>FLOOR DRILL PRESS - JET 16-1/2" STEP PULLEY DRILL PRESS</t>
  </si>
  <si>
    <t>PAXTON PATTERSON</t>
  </si>
  <si>
    <t>STOCK # 49-6072
MFR # 354169</t>
  </si>
  <si>
    <t xml:space="preserve">SAWSTOP TABLE SAW </t>
  </si>
  <si>
    <t>SAWSTOP 10" INDUSTRIAL CABINET SAW - 36" FENCE, 3HP, 1PH, 230V</t>
  </si>
  <si>
    <t>FLOOR MODEL JOINTER</t>
  </si>
  <si>
    <t>POWERMATIC 6" JOINTER - 1HP / 1PH / 115-230V</t>
  </si>
  <si>
    <t>Stock # 49-6182
Mfr # 1791279DXK</t>
  </si>
  <si>
    <t>THICKNESS PLANER</t>
  </si>
  <si>
    <t>JET 15" HELICAL CUTTERHEAD PLANER - 3HP, 1PH, 230V</t>
  </si>
  <si>
    <t>Stock # 49-0248
Mfr # 708543</t>
  </si>
  <si>
    <t>BENCH GRINDER - JET 10" INDUSTRIAL BENCH GRINDER 1-1/2 HP</t>
  </si>
  <si>
    <t>BENCH GRINDER</t>
  </si>
  <si>
    <t>STOCK # 49-0751
MFR # 578010</t>
  </si>
  <si>
    <t>COMBO BELT &amp; DISC SANDER</t>
  </si>
  <si>
    <t>JSG-DCK, 6" X 48" BELT / 12" DISC SANDER WITH OPEN STAND</t>
  </si>
  <si>
    <t>708599K</t>
  </si>
  <si>
    <t>JET</t>
  </si>
  <si>
    <t>SCROLL SAWS WITH STANDS - 18" VARIABLE SPEED SCROLL SAW WITH STAND</t>
  </si>
  <si>
    <t>AMAZON</t>
  </si>
  <si>
    <t>SCROLL SAW</t>
  </si>
  <si>
    <t>ITEM MODEL # PCB375SS</t>
  </si>
  <si>
    <t>PROTEAM BY HAUSMANN</t>
  </si>
  <si>
    <t>TRAINING TABLES - SPLIT LEG TABLE</t>
  </si>
  <si>
    <t>MODEL A9068</t>
  </si>
  <si>
    <t>Training Table</t>
  </si>
  <si>
    <t>Taping Station</t>
  </si>
  <si>
    <t>TAPING STATION - MODULAR TAPING STATIONS</t>
  </si>
  <si>
    <t>MODEL A9521</t>
  </si>
  <si>
    <t>PROTEAM MEGA CART</t>
  </si>
  <si>
    <t>Cart</t>
  </si>
  <si>
    <t>MODEL A9015</t>
  </si>
  <si>
    <t>GRPRO2.1 GAME READY STANDARD CART</t>
  </si>
  <si>
    <t>COLLINS SPORTS MEDICAL</t>
  </si>
  <si>
    <t>CART</t>
  </si>
  <si>
    <t>A9022-346</t>
  </si>
  <si>
    <t xml:space="preserve"> 550500-01</t>
  </si>
  <si>
    <t>GRPRO2.1 GAME READY CONTROL UNIT W/ HOSE</t>
  </si>
  <si>
    <t>Control Unit</t>
  </si>
  <si>
    <t xml:space="preserve">SAFE - 24" W x 24" D X 32"H APPROX  </t>
  </si>
  <si>
    <t>FIREKING</t>
  </si>
  <si>
    <t>SAFE</t>
  </si>
  <si>
    <t>KF2617</t>
  </si>
  <si>
    <t>FELLOWES</t>
  </si>
  <si>
    <t>SHREDDER</t>
  </si>
  <si>
    <t>POWERSHRED 325-CIi 100% JAM PROOF CROSS-CUT SHREDDER</t>
  </si>
  <si>
    <t>Part # 3831001 and model # 325C</t>
  </si>
  <si>
    <t>EPILOG LASER CUTTER</t>
  </si>
  <si>
    <t xml:space="preserve">Epilog Helix 24 </t>
  </si>
  <si>
    <t>LASER CUTTER</t>
  </si>
  <si>
    <t>EPILOG</t>
  </si>
  <si>
    <t>HILL-ROM</t>
  </si>
  <si>
    <t>Recliner</t>
  </si>
  <si>
    <t>THREE POSITION RECLINER</t>
  </si>
  <si>
    <t>CAPSA HEALTHCARE</t>
  </si>
  <si>
    <t>MOBILE LAPTOP CART ON CASTERS - LX5 NON-POWERED LAPTOP CART W/ ONE 3" DRAWER</t>
  </si>
  <si>
    <t>MOBILE LAPTOP CART</t>
  </si>
  <si>
    <t>LX5 LAPTOP CART</t>
  </si>
  <si>
    <t>MASTER MEDICAL EQUIPMENT</t>
  </si>
  <si>
    <t>GE VITAL SIGNS MONITOR ROLLING STAND FOR DINAMAP SERIES W/ GE DINAMAP CARESCAPE V100 VITALS MONITOR NIBP</t>
  </si>
  <si>
    <t>GE VITAL SIGNS MONITOR</t>
  </si>
  <si>
    <t>SKU: GE2073250-002
SKU: GE2038172-001 NIBP</t>
  </si>
  <si>
    <t>Darrell's Music</t>
  </si>
  <si>
    <t>YAMAHA</t>
  </si>
  <si>
    <t>GRAND PIANO</t>
  </si>
  <si>
    <t xml:space="preserve">CONSERVATORY 6'-7" L X 59" W X 40" H. WEIGHT 770 LBS. </t>
  </si>
  <si>
    <t>MODEL C5X</t>
  </si>
  <si>
    <t>Falcetti Pianos</t>
  </si>
  <si>
    <t>BABY GRAND PIANO</t>
  </si>
  <si>
    <t>YAMAHA MODEL GC1 BABY GRAND PIANO</t>
  </si>
  <si>
    <t>MODEL GC1</t>
  </si>
  <si>
    <t>Music &amp; Arts</t>
  </si>
  <si>
    <t>Roland</t>
  </si>
  <si>
    <t>DIGITAL KEYBOARDS/PIANO: (SIZE- 55"W X 17"D X 39"H)</t>
  </si>
  <si>
    <t>Digital Piano</t>
  </si>
  <si>
    <t>MODEL RP102BK</t>
  </si>
  <si>
    <t>ROLAND BNC-05 PIANO BENCH - BLACK</t>
  </si>
  <si>
    <t>Piano Bench</t>
  </si>
  <si>
    <t>BNC05BK</t>
  </si>
  <si>
    <t>VELOX</t>
  </si>
  <si>
    <t>CNC ROUTER</t>
  </si>
  <si>
    <t>VR- 5050 CNC ROUTER 4X4 W/ STAND</t>
  </si>
  <si>
    <t>CANON</t>
  </si>
  <si>
    <t>PLOTTER</t>
  </si>
  <si>
    <t>CANON IMAGE PROGRAF PRO-4000S 44" PROFESSIONAL PRODUCTION SIGNAGE LARGE - FORMAT INKJET PRINTER</t>
  </si>
  <si>
    <t>MFR # 1123C002AA</t>
  </si>
  <si>
    <t>MIDI LATHE w/STAND</t>
  </si>
  <si>
    <t xml:space="preserve">JET VARIABLE SPEED WOODWORKING LATHE </t>
  </si>
  <si>
    <t>#JWL-1221VS</t>
  </si>
  <si>
    <t>MB Tractor</t>
  </si>
  <si>
    <t>Kubota</t>
  </si>
  <si>
    <t>Tractor</t>
  </si>
  <si>
    <t>RTV-X1100CWL-H</t>
  </si>
  <si>
    <t>Kubota Tractor and Accessories for snow plowing and brooming</t>
  </si>
  <si>
    <t xml:space="preserve">7-1/2' Scorer's Table Alum Dk Grn </t>
  </si>
  <si>
    <t>Item # - BEST08CG</t>
  </si>
  <si>
    <t xml:space="preserve">OFFICIAL LACROSSE GOAL/NET </t>
  </si>
  <si>
    <t xml:space="preserve">LACOFFGL </t>
  </si>
  <si>
    <t>PORTABLE LACROSSE GOAL</t>
  </si>
  <si>
    <t>Kwik Goal Premier Corner Flags-4/Set</t>
  </si>
  <si>
    <t>Fisher Custom Print Pylons - 8/Set</t>
  </si>
  <si>
    <t>Padded Flip DBox &amp; Chevron Chain Set</t>
  </si>
  <si>
    <t xml:space="preserve">Football Accessory Transport Cart  </t>
  </si>
  <si>
    <t>15' Portable Bench w/Back</t>
  </si>
  <si>
    <t xml:space="preserve">15' Portable Bench w/o Back  </t>
  </si>
  <si>
    <t xml:space="preserve">BEPI15 </t>
  </si>
  <si>
    <t>BEPG15</t>
  </si>
  <si>
    <t>Z781KWTI60</t>
  </si>
  <si>
    <t>Kubota Zeroturn mower</t>
  </si>
  <si>
    <t xml:space="preserve">Z line medium profile shelving 72”h x 48”w x 18”d  5 openings </t>
  </si>
  <si>
    <t>EUR-72-light gray</t>
  </si>
  <si>
    <t xml:space="preserve">Cross-Over Zone Track Protector 15'X30' </t>
  </si>
  <si>
    <t>Track Protector</t>
  </si>
  <si>
    <t>Pro AV Systems</t>
  </si>
  <si>
    <t>EPSON</t>
  </si>
  <si>
    <t>Projector System</t>
  </si>
  <si>
    <t>Classroom Interactive Projection Systems</t>
  </si>
  <si>
    <t>Middle Atlantic</t>
  </si>
  <si>
    <t>LED Displays</t>
  </si>
  <si>
    <t>Classroom LED Displays</t>
  </si>
  <si>
    <t>Rolta Advizex Network Equipment</t>
  </si>
  <si>
    <t>Aruba 5406 Switch</t>
  </si>
  <si>
    <t>Aruba 5412 Switch</t>
  </si>
  <si>
    <t>Production Rack, UPS &amp; PDU</t>
  </si>
  <si>
    <t>DR Rack, UPS &amp; PDU</t>
  </si>
  <si>
    <t>HPE Simplivity Medium Nodes 2x PROD</t>
  </si>
  <si>
    <t>HPE SimpliVity MEDIUM Nodes 2x DR</t>
  </si>
  <si>
    <t>VMware Software Licenses for DR site</t>
  </si>
  <si>
    <t>Network Equipment</t>
  </si>
  <si>
    <t>CDWG</t>
  </si>
  <si>
    <t>MOJO C130 TR 802.11AC WAVE2 A</t>
  </si>
  <si>
    <t>C-130-CLD-5YR-K12</t>
  </si>
  <si>
    <t>Mojo Networks wireless access point mounting kit</t>
  </si>
  <si>
    <t>C120-MNT-INTSIL</t>
  </si>
  <si>
    <t xml:space="preserve">Mojo Networks O-90 - wireless access point - with 5 years 
Enterprise Cloud </t>
  </si>
  <si>
    <t>O-90-CLD-5YR-K12</t>
  </si>
  <si>
    <t>Oberon 1018-14 Enclosures, Patch Cables etc.</t>
  </si>
  <si>
    <t>Grandstream GXP2170 - VoIP phone - Bluetooth interfac</t>
  </si>
  <si>
    <t>GXP2170</t>
  </si>
  <si>
    <t>VoIP Phone</t>
  </si>
  <si>
    <t>Grandstream WP820 Portable Wi-Fi IP Phone</t>
  </si>
  <si>
    <t>WP820</t>
  </si>
  <si>
    <t>IP Phone</t>
  </si>
  <si>
    <t>Grandstream GAC2500 - conference VoIP phone - Bluetooth 
interface</t>
  </si>
  <si>
    <t>GAC2500</t>
  </si>
  <si>
    <t>Conference VoIP Phone</t>
  </si>
  <si>
    <t>DELL OPTIPLEX 5060 MICRO BT</t>
  </si>
  <si>
    <t>210-AOJU</t>
  </si>
  <si>
    <t>Desktop Computer</t>
  </si>
  <si>
    <t>DELL 24 MONITOR - P2419H WO STAND</t>
  </si>
  <si>
    <t>210-AQCM</t>
  </si>
  <si>
    <t>Monitor</t>
  </si>
  <si>
    <t>MFS18</t>
  </si>
  <si>
    <t>Dell Micro All-in-One Stand - monitor/desktop stand</t>
  </si>
  <si>
    <t>Desktop Stand</t>
  </si>
  <si>
    <t xml:space="preserve">Microsoft Surface Book 2 - 13.5" - Core i5 7300U - 8 GB RAM - 256 GB SSD - </t>
  </si>
  <si>
    <t>HMX-00001-CS</t>
  </si>
  <si>
    <t>Microsoft Surface Book</t>
  </si>
  <si>
    <t>Microsoft Surface Docking Station</t>
  </si>
  <si>
    <t>PF3-00005</t>
  </si>
  <si>
    <t>Docking Station</t>
  </si>
  <si>
    <t>DELL CHROMEBOOK 13 3380 BTX</t>
  </si>
  <si>
    <t xml:space="preserve"> 210-AKSK</t>
  </si>
  <si>
    <t>Chromebook</t>
  </si>
  <si>
    <t>Laptop</t>
  </si>
  <si>
    <t xml:space="preserve">Microsoft Surface Book 2 - 13.5" - Core i5 8350U - 8 GB RAM - 256 GB SSD - </t>
  </si>
  <si>
    <t>PGV-00001</t>
  </si>
  <si>
    <t>Dell KM636 - keyboard and mouse set - black - wireles</t>
  </si>
  <si>
    <t>KM636-BK-US</t>
  </si>
  <si>
    <t>Keyboard and mouse set</t>
  </si>
  <si>
    <t>DELL PRECISION TOWER 3420 XCTO BASE</t>
  </si>
  <si>
    <t>210-AFLH</t>
  </si>
  <si>
    <t>Dell UltraSharp U2412M - LED monitor - 24"</t>
  </si>
  <si>
    <t xml:space="preserve"> U2412M</t>
  </si>
  <si>
    <t>DELL OPTIPLEX 5260 AIO XCTO</t>
  </si>
  <si>
    <t>210-AOBM</t>
  </si>
  <si>
    <t>Computer</t>
  </si>
  <si>
    <t>Dell Chromebook 3100 2 in 1 - 11.6" - Celeron N4000 - 4 GB 
RAM - 32 GB SSD</t>
  </si>
  <si>
    <t>NRCK2</t>
  </si>
  <si>
    <t>Google Chrome Management Console License</t>
  </si>
  <si>
    <t>CROSSWDISEDU</t>
  </si>
  <si>
    <t>Chromebook License</t>
  </si>
  <si>
    <t>27-inch iMac with Retina 5K display</t>
  </si>
  <si>
    <t>Z0VQ</t>
  </si>
  <si>
    <t>HP LaserJet Enterprise M608n monochrome</t>
  </si>
  <si>
    <t>K0Q17A#BGJ</t>
  </si>
  <si>
    <t>Printer</t>
  </si>
  <si>
    <t>HP media tray / feeder - 550 sheets</t>
  </si>
  <si>
    <t>L0H17A</t>
  </si>
  <si>
    <t>Printer Accessories</t>
  </si>
  <si>
    <t>Dell CTO 3070 Computer</t>
  </si>
  <si>
    <t>3000043983351</t>
  </si>
  <si>
    <t>Computer Stand</t>
  </si>
  <si>
    <t>Dell CTO MICRO AIO STAND</t>
  </si>
  <si>
    <t>3000043983352</t>
  </si>
  <si>
    <t>Dell P2719H-LED Monitor-27"</t>
  </si>
  <si>
    <t>DELL-P2719H</t>
  </si>
  <si>
    <t>Guitar Center</t>
  </si>
  <si>
    <t>JBL</t>
  </si>
  <si>
    <t>Subwoofer</t>
  </si>
  <si>
    <t>JBL SRX828SP DUAL 18IN PWRD SUB</t>
  </si>
  <si>
    <t>VZ-X Wireles,	HDMI &amp; USB 8MP Document Camera</t>
  </si>
  <si>
    <t>5-84-4-01-0</t>
  </si>
  <si>
    <t>IPEVO</t>
  </si>
  <si>
    <t>Document Camera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</si>
</sst>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33"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sz val="12"/>
      <color theme="1"/>
      <name val="Times New Roman"/>
      <family val="1"/>
    </font>
    <font>
      <sz val="11"/>
      <color theme="1"/>
      <name val="Calibri"/>
      <family val="2"/>
      <scheme val="minor"/>
    </font>
    <font>
      <b/>
      <sz val="11"/>
      <color theme="0"/>
      <name val="Times New Roman"/>
      <family val="1"/>
    </font>
    <font>
      <b/>
      <sz val="22"/>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1"/>
      <name val="Calibri"/>
      <family val="2"/>
      <scheme val="minor"/>
    </font>
    <font>
      <b/>
      <sz val="24"/>
      <name val="Calibri"/>
      <family val="2"/>
      <scheme val="minor"/>
    </font>
    <font>
      <b/>
      <sz val="18"/>
      <color rgb="FF00B050"/>
      <name val="Calibri"/>
      <family val="2"/>
      <scheme val="minor"/>
    </font>
    <font>
      <b/>
      <sz val="18"/>
      <color theme="1"/>
      <name val="Calibri"/>
      <family val="2"/>
      <scheme val="minor"/>
    </font>
    <font>
      <b/>
      <sz val="20"/>
      <name val="Calibri"/>
      <family val="2"/>
      <scheme val="minor"/>
    </font>
    <font>
      <u val="double"/>
      <sz val="12"/>
      <color theme="1"/>
      <name val="Calibri"/>
      <family val="2"/>
      <scheme val="minor"/>
    </font>
    <font>
      <b/>
      <sz val="11"/>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b/>
      <sz val="11"/>
      <name val="Times New Roman"/>
      <family val="1"/>
    </font>
    <font>
      <sz val="11"/>
      <name val="Calibri"/>
      <family val="2"/>
      <scheme val="minor"/>
    </font>
    <font>
      <i/>
      <sz val="11"/>
      <name val="Calibri"/>
      <family val="2"/>
      <scheme val="minor"/>
    </font>
    <font>
      <i/>
      <sz val="11"/>
      <color theme="1"/>
      <name val="Calibri"/>
      <family val="2"/>
      <scheme val="minor"/>
    </font>
    <font>
      <sz val="12"/>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44" fontId="12" fillId="0" borderId="0" applyFont="0" applyFill="0" applyBorder="0" applyAlignment="0" applyProtection="0"/>
  </cellStyleXfs>
  <cellXfs count="174">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13" fillId="12" borderId="0" xfId="0" applyFont="1" applyFill="1" applyBorder="1"/>
    <xf numFmtId="0" fontId="11" fillId="0" borderId="0" xfId="0" applyFont="1" applyBorder="1" applyAlignment="1">
      <alignment horizontal="left" vertical="top" wrapText="1"/>
    </xf>
    <xf numFmtId="0" fontId="10" fillId="0" borderId="0" xfId="0" applyNumberFormat="1" applyFont="1"/>
    <xf numFmtId="0" fontId="13" fillId="12" borderId="0" xfId="0" applyFont="1" applyFill="1" applyBorder="1" applyAlignment="1">
      <alignment horizontal="center"/>
    </xf>
    <xf numFmtId="0" fontId="10" fillId="0" borderId="27" xfId="0" applyFont="1" applyBorder="1"/>
    <xf numFmtId="0" fontId="10" fillId="0" borderId="0" xfId="0" applyFont="1" applyBorder="1"/>
    <xf numFmtId="0" fontId="11" fillId="0" borderId="26" xfId="0" applyFont="1" applyBorder="1" applyAlignment="1">
      <alignment horizontal="left" vertical="top" wrapText="1"/>
    </xf>
    <xf numFmtId="0" fontId="10" fillId="0" borderId="22" xfId="0" applyFont="1" applyFill="1" applyBorder="1"/>
    <xf numFmtId="0" fontId="9" fillId="0" borderId="22" xfId="0" applyFont="1" applyFill="1" applyBorder="1" applyAlignment="1">
      <alignment vertical="top" wrapText="1"/>
    </xf>
    <xf numFmtId="0" fontId="18" fillId="0" borderId="3" xfId="0" applyFont="1" applyBorder="1" applyAlignment="1">
      <alignment horizontal="left" vertical="top" wrapText="1"/>
    </xf>
    <xf numFmtId="0" fontId="18" fillId="0" borderId="3" xfId="0" applyNumberFormat="1" applyFont="1" applyBorder="1" applyAlignment="1">
      <alignment horizontal="left" vertical="top" wrapText="1"/>
    </xf>
    <xf numFmtId="164" fontId="18" fillId="0" borderId="3" xfId="0" applyNumberFormat="1" applyFont="1" applyFill="1" applyBorder="1" applyAlignment="1">
      <alignment horizontal="left" vertical="top" wrapText="1"/>
    </xf>
    <xf numFmtId="44" fontId="18" fillId="0" borderId="1" xfId="0" applyNumberFormat="1" applyFont="1" applyBorder="1" applyAlignment="1">
      <alignment horizontal="left" vertical="top" wrapText="1"/>
    </xf>
    <xf numFmtId="0" fontId="18" fillId="0" borderId="1" xfId="0" applyFont="1" applyBorder="1" applyAlignment="1">
      <alignment horizontal="left" vertical="top" wrapText="1"/>
    </xf>
    <xf numFmtId="0" fontId="18" fillId="0" borderId="1" xfId="0" applyNumberFormat="1" applyFont="1" applyBorder="1" applyAlignment="1">
      <alignment horizontal="left" vertical="top" wrapText="1"/>
    </xf>
    <xf numFmtId="164" fontId="18" fillId="0" borderId="1" xfId="0" applyNumberFormat="1" applyFont="1" applyFill="1" applyBorder="1" applyAlignment="1">
      <alignment horizontal="left" vertical="top" wrapText="1"/>
    </xf>
    <xf numFmtId="0" fontId="20" fillId="9" borderId="0" xfId="0" applyFont="1" applyFill="1" applyBorder="1"/>
    <xf numFmtId="0" fontId="18" fillId="3" borderId="1" xfId="0" applyFont="1" applyFill="1" applyBorder="1" applyAlignment="1">
      <alignment horizontal="left" vertical="top" wrapText="1"/>
    </xf>
    <xf numFmtId="0" fontId="15" fillId="11" borderId="1" xfId="0" applyFont="1" applyFill="1" applyBorder="1" applyAlignment="1">
      <alignment horizontal="left" vertical="top" wrapText="1"/>
    </xf>
    <xf numFmtId="165" fontId="18" fillId="0" borderId="1" xfId="0" applyNumberFormat="1" applyFont="1" applyFill="1" applyBorder="1" applyAlignment="1">
      <alignment horizontal="right" vertical="top" wrapText="1"/>
    </xf>
    <xf numFmtId="0" fontId="21" fillId="5" borderId="15" xfId="0" applyFont="1" applyFill="1" applyBorder="1" applyAlignment="1">
      <alignment horizontal="left" vertical="top" wrapText="1"/>
    </xf>
    <xf numFmtId="0" fontId="15" fillId="11" borderId="8" xfId="0" applyFont="1" applyFill="1" applyBorder="1" applyAlignment="1">
      <alignment horizontal="left" vertical="top" wrapText="1"/>
    </xf>
    <xf numFmtId="164" fontId="18" fillId="0" borderId="1" xfId="0" applyNumberFormat="1" applyFont="1" applyBorder="1" applyAlignment="1">
      <alignment horizontal="right" vertical="top" wrapText="1"/>
    </xf>
    <xf numFmtId="165" fontId="18" fillId="0" borderId="14" xfId="0" applyNumberFormat="1" applyFont="1" applyFill="1" applyBorder="1" applyAlignment="1">
      <alignment horizontal="left" vertical="top" wrapText="1"/>
    </xf>
    <xf numFmtId="164" fontId="18" fillId="3" borderId="8" xfId="0" applyNumberFormat="1" applyFont="1" applyFill="1" applyBorder="1" applyAlignment="1">
      <alignment horizontal="right" vertical="top" wrapText="1"/>
    </xf>
    <xf numFmtId="165" fontId="18" fillId="0" borderId="16" xfId="0" applyNumberFormat="1" applyFont="1" applyFill="1" applyBorder="1" applyAlignment="1">
      <alignment horizontal="left" vertical="top" wrapText="1"/>
    </xf>
    <xf numFmtId="0" fontId="15" fillId="11" borderId="3" xfId="0" applyFont="1" applyFill="1" applyBorder="1" applyAlignment="1">
      <alignment horizontal="left" vertical="top" wrapText="1"/>
    </xf>
    <xf numFmtId="164" fontId="18" fillId="3" borderId="3" xfId="0" applyNumberFormat="1" applyFont="1" applyFill="1" applyBorder="1" applyAlignment="1">
      <alignment horizontal="left" vertical="top" wrapText="1"/>
    </xf>
    <xf numFmtId="165" fontId="18" fillId="0" borderId="17" xfId="0" applyNumberFormat="1" applyFont="1" applyFill="1" applyBorder="1" applyAlignment="1">
      <alignment horizontal="left" vertical="top" wrapText="1"/>
    </xf>
    <xf numFmtId="0" fontId="15" fillId="11" borderId="11" xfId="0" applyFont="1" applyFill="1" applyBorder="1" applyAlignment="1">
      <alignment horizontal="left" vertical="top" wrapText="1"/>
    </xf>
    <xf numFmtId="165" fontId="18" fillId="0" borderId="15" xfId="0" applyNumberFormat="1" applyFont="1" applyFill="1" applyBorder="1" applyAlignment="1">
      <alignment horizontal="left" vertical="top" wrapText="1"/>
    </xf>
    <xf numFmtId="0" fontId="15" fillId="11" borderId="5" xfId="0" applyFont="1" applyFill="1" applyBorder="1" applyAlignment="1">
      <alignment horizontal="left" vertical="top" wrapText="1"/>
    </xf>
    <xf numFmtId="0" fontId="15" fillId="11" borderId="10" xfId="0" applyFont="1" applyFill="1" applyBorder="1" applyAlignment="1">
      <alignment horizontal="left" vertical="top" wrapText="1"/>
    </xf>
    <xf numFmtId="0" fontId="15" fillId="11" borderId="28" xfId="0" applyFont="1" applyFill="1" applyBorder="1" applyAlignment="1">
      <alignment horizontal="left" vertical="top" wrapText="1"/>
    </xf>
    <xf numFmtId="164" fontId="15" fillId="2" borderId="5" xfId="0" applyNumberFormat="1" applyFont="1" applyFill="1" applyBorder="1" applyAlignment="1">
      <alignment horizontal="left" vertical="top" wrapText="1"/>
    </xf>
    <xf numFmtId="0" fontId="0" fillId="0" borderId="0" xfId="0" applyFont="1" applyBorder="1"/>
    <xf numFmtId="0" fontId="15" fillId="11" borderId="1" xfId="0" applyFont="1" applyFill="1" applyBorder="1" applyAlignment="1">
      <alignment vertical="top" wrapText="1"/>
    </xf>
    <xf numFmtId="164" fontId="18" fillId="0" borderId="1" xfId="0" applyNumberFormat="1" applyFont="1" applyBorder="1" applyAlignment="1">
      <alignment vertical="top" wrapText="1"/>
    </xf>
    <xf numFmtId="0" fontId="0" fillId="0" borderId="0" xfId="0" applyFont="1"/>
    <xf numFmtId="0" fontId="22" fillId="2" borderId="5" xfId="0" applyFont="1" applyFill="1" applyBorder="1" applyAlignment="1">
      <alignment vertical="center"/>
    </xf>
    <xf numFmtId="164" fontId="23" fillId="3" borderId="0" xfId="0" applyNumberFormat="1" applyFont="1" applyFill="1" applyBorder="1" applyAlignment="1">
      <alignment horizontal="right" vertical="top" wrapText="1"/>
    </xf>
    <xf numFmtId="0" fontId="15" fillId="11" borderId="3" xfId="0" applyFont="1" applyFill="1" applyBorder="1" applyAlignment="1">
      <alignment vertical="top" wrapText="1"/>
    </xf>
    <xf numFmtId="164" fontId="18" fillId="0" borderId="3" xfId="0" applyNumberFormat="1" applyFont="1" applyBorder="1" applyAlignment="1">
      <alignment vertical="top" wrapText="1"/>
    </xf>
    <xf numFmtId="0" fontId="16" fillId="2" borderId="5" xfId="0" applyFont="1" applyFill="1" applyBorder="1" applyAlignment="1">
      <alignment vertical="center" wrapText="1"/>
    </xf>
    <xf numFmtId="0" fontId="0" fillId="8" borderId="37" xfId="0" applyFont="1" applyFill="1" applyBorder="1"/>
    <xf numFmtId="0" fontId="0" fillId="8" borderId="38" xfId="0" applyFont="1" applyFill="1" applyBorder="1"/>
    <xf numFmtId="44" fontId="18" fillId="0" borderId="3" xfId="1" applyFont="1" applyBorder="1" applyAlignment="1">
      <alignment horizontal="left" vertical="top" wrapText="1"/>
    </xf>
    <xf numFmtId="164" fontId="18" fillId="0" borderId="6" xfId="0" applyNumberFormat="1" applyFont="1" applyFill="1" applyBorder="1" applyAlignment="1">
      <alignment horizontal="right" vertical="top" wrapText="1"/>
    </xf>
    <xf numFmtId="0" fontId="25" fillId="4" borderId="33"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5" fillId="7" borderId="33" xfId="0" applyFont="1" applyFill="1" applyBorder="1" applyAlignment="1">
      <alignment horizontal="center" vertical="center" wrapText="1"/>
    </xf>
    <xf numFmtId="0" fontId="24" fillId="7" borderId="33" xfId="0" applyNumberFormat="1" applyFont="1" applyFill="1" applyBorder="1" applyAlignment="1">
      <alignment horizontal="center" vertical="center" wrapText="1"/>
    </xf>
    <xf numFmtId="0" fontId="25" fillId="7" borderId="39" xfId="0" applyFont="1" applyFill="1" applyBorder="1" applyAlignment="1">
      <alignment horizontal="center" vertical="center" wrapText="1"/>
    </xf>
    <xf numFmtId="0" fontId="18" fillId="0" borderId="1" xfId="0" applyFont="1" applyBorder="1" applyAlignment="1">
      <alignment horizontal="left" vertical="top" wrapText="1"/>
    </xf>
    <xf numFmtId="0" fontId="18" fillId="0" borderId="3" xfId="0" applyFont="1" applyBorder="1" applyAlignment="1">
      <alignment horizontal="left" vertical="top" wrapText="1"/>
    </xf>
    <xf numFmtId="0" fontId="18" fillId="0" borderId="1" xfId="0" applyFont="1" applyFill="1" applyBorder="1" applyAlignment="1">
      <alignment horizontal="center" vertical="top" wrapText="1"/>
    </xf>
    <xf numFmtId="0" fontId="18" fillId="0" borderId="1" xfId="0" applyFont="1" applyBorder="1" applyAlignment="1">
      <alignment horizontal="left" vertical="top" wrapText="1"/>
    </xf>
    <xf numFmtId="0" fontId="18" fillId="0" borderId="1" xfId="0" applyFont="1" applyBorder="1" applyAlignment="1">
      <alignment horizontal="left" vertical="top" wrapText="1"/>
    </xf>
    <xf numFmtId="0" fontId="18" fillId="0" borderId="46" xfId="0" applyFont="1" applyBorder="1" applyAlignment="1">
      <alignment horizontal="left" vertical="top" wrapText="1"/>
    </xf>
    <xf numFmtId="0" fontId="18" fillId="0" borderId="1" xfId="0" applyFont="1" applyBorder="1" applyAlignment="1">
      <alignment horizontal="left" vertical="top" wrapText="1"/>
    </xf>
    <xf numFmtId="0" fontId="18" fillId="0" borderId="1" xfId="0" quotePrefix="1" applyFont="1" applyBorder="1" applyAlignment="1">
      <alignment horizontal="left" vertical="top" wrapText="1"/>
    </xf>
    <xf numFmtId="0" fontId="19" fillId="10" borderId="44" xfId="0" applyFont="1" applyFill="1" applyBorder="1" applyAlignment="1">
      <alignment horizontal="center" vertical="center"/>
    </xf>
    <xf numFmtId="0" fontId="19" fillId="10" borderId="37" xfId="0" applyFont="1" applyFill="1" applyBorder="1" applyAlignment="1">
      <alignment horizontal="center" vertical="center"/>
    </xf>
    <xf numFmtId="0" fontId="21" fillId="5" borderId="45" xfId="0" applyFont="1" applyFill="1" applyBorder="1" applyAlignment="1">
      <alignment horizontal="left" vertical="top" wrapText="1"/>
    </xf>
    <xf numFmtId="0" fontId="21" fillId="5" borderId="3" xfId="0" applyFont="1" applyFill="1" applyBorder="1" applyAlignment="1">
      <alignment horizontal="left" vertical="top" wrapText="1"/>
    </xf>
    <xf numFmtId="0" fontId="21" fillId="5" borderId="7" xfId="0" applyFont="1" applyFill="1" applyBorder="1" applyAlignment="1">
      <alignment horizontal="left" vertical="top" wrapText="1"/>
    </xf>
    <xf numFmtId="0" fontId="21" fillId="5" borderId="10" xfId="0" applyFont="1" applyFill="1" applyBorder="1" applyAlignment="1">
      <alignment horizontal="left" vertical="top" wrapText="1"/>
    </xf>
    <xf numFmtId="0" fontId="22" fillId="2" borderId="11" xfId="0" applyFont="1" applyFill="1" applyBorder="1" applyAlignment="1">
      <alignment vertical="center"/>
    </xf>
    <xf numFmtId="0" fontId="22" fillId="2" borderId="29" xfId="0" applyFont="1" applyFill="1" applyBorder="1" applyAlignment="1">
      <alignment vertical="center"/>
    </xf>
    <xf numFmtId="0" fontId="22" fillId="2" borderId="10" xfId="0" applyFont="1" applyFill="1" applyBorder="1" applyAlignment="1">
      <alignment vertical="center"/>
    </xf>
    <xf numFmtId="0" fontId="15" fillId="11" borderId="18" xfId="0" applyFont="1" applyFill="1" applyBorder="1" applyAlignment="1">
      <alignment horizontal="left" vertical="top" wrapText="1"/>
    </xf>
    <xf numFmtId="0" fontId="15" fillId="11" borderId="6" xfId="0" applyFont="1" applyFill="1" applyBorder="1" applyAlignment="1">
      <alignment horizontal="left" vertical="top" wrapText="1"/>
    </xf>
    <xf numFmtId="164" fontId="18" fillId="3" borderId="8" xfId="0" applyNumberFormat="1" applyFont="1" applyFill="1" applyBorder="1" applyAlignment="1">
      <alignment horizontal="right" vertical="top" wrapText="1"/>
    </xf>
    <xf numFmtId="164" fontId="18" fillId="3" borderId="3" xfId="0" applyNumberFormat="1" applyFont="1" applyFill="1" applyBorder="1" applyAlignment="1">
      <alignment horizontal="right" vertical="top" wrapText="1"/>
    </xf>
    <xf numFmtId="0" fontId="15" fillId="11" borderId="8" xfId="0" applyFont="1" applyFill="1" applyBorder="1" applyAlignment="1">
      <alignment horizontal="left" vertical="top" wrapText="1"/>
    </xf>
    <xf numFmtId="0" fontId="15" fillId="11" borderId="3" xfId="0" applyFont="1" applyFill="1" applyBorder="1" applyAlignment="1">
      <alignment horizontal="left" vertical="top" wrapText="1"/>
    </xf>
    <xf numFmtId="0" fontId="22" fillId="2" borderId="28" xfId="0" applyFont="1" applyFill="1" applyBorder="1" applyAlignment="1">
      <alignment vertical="center"/>
    </xf>
    <xf numFmtId="0" fontId="22" fillId="2" borderId="7" xfId="0" applyFont="1" applyFill="1" applyBorder="1" applyAlignment="1">
      <alignment vertical="center"/>
    </xf>
    <xf numFmtId="49" fontId="18" fillId="3" borderId="8" xfId="0" applyNumberFormat="1" applyFont="1" applyFill="1" applyBorder="1" applyAlignment="1">
      <alignment horizontal="center" vertical="top" wrapText="1"/>
    </xf>
    <xf numFmtId="49" fontId="18" fillId="3" borderId="3" xfId="0" applyNumberFormat="1" applyFont="1" applyFill="1" applyBorder="1" applyAlignment="1">
      <alignment horizontal="center" vertical="top" wrapText="1"/>
    </xf>
    <xf numFmtId="165" fontId="18" fillId="0" borderId="8" xfId="0" applyNumberFormat="1" applyFont="1" applyFill="1" applyBorder="1" applyAlignment="1">
      <alignment horizontal="right" vertical="top" wrapText="1"/>
    </xf>
    <xf numFmtId="165" fontId="18" fillId="0" borderId="3" xfId="0" applyNumberFormat="1" applyFont="1" applyFill="1" applyBorder="1" applyAlignment="1">
      <alignment horizontal="right" vertical="top" wrapText="1"/>
    </xf>
    <xf numFmtId="0" fontId="15" fillId="11" borderId="11" xfId="0" applyFont="1" applyFill="1" applyBorder="1" applyAlignment="1">
      <alignment horizontal="left" vertical="top" wrapText="1"/>
    </xf>
    <xf numFmtId="165" fontId="18" fillId="0" borderId="12" xfId="0" applyNumberFormat="1" applyFont="1" applyFill="1" applyBorder="1" applyAlignment="1">
      <alignment horizontal="right" vertical="top" wrapText="1"/>
    </xf>
    <xf numFmtId="165" fontId="18" fillId="0" borderId="29" xfId="0" applyNumberFormat="1" applyFont="1" applyFill="1" applyBorder="1" applyAlignment="1">
      <alignment horizontal="right" vertical="top" wrapText="1"/>
    </xf>
    <xf numFmtId="165" fontId="18" fillId="0" borderId="10" xfId="0" applyNumberFormat="1" applyFont="1" applyFill="1" applyBorder="1" applyAlignment="1">
      <alignment horizontal="right" vertical="top" wrapText="1"/>
    </xf>
    <xf numFmtId="0" fontId="15" fillId="11" borderId="19" xfId="0" applyFont="1" applyFill="1" applyBorder="1" applyAlignment="1">
      <alignment horizontal="left" vertical="top" wrapText="1"/>
    </xf>
    <xf numFmtId="0" fontId="15" fillId="11" borderId="12" xfId="0" applyFont="1" applyFill="1" applyBorder="1" applyAlignment="1">
      <alignment horizontal="left" vertical="top" wrapText="1"/>
    </xf>
    <xf numFmtId="0" fontId="15" fillId="11" borderId="20" xfId="0" applyFont="1" applyFill="1" applyBorder="1" applyAlignment="1">
      <alignment horizontal="left" vertical="top" wrapText="1"/>
    </xf>
    <xf numFmtId="0" fontId="15" fillId="11" borderId="10" xfId="0" applyFont="1" applyFill="1" applyBorder="1" applyAlignment="1">
      <alignment horizontal="left" vertical="top" wrapText="1"/>
    </xf>
    <xf numFmtId="0" fontId="16" fillId="2" borderId="11" xfId="0" applyFont="1" applyFill="1" applyBorder="1" applyAlignment="1">
      <alignment vertical="center" wrapText="1"/>
    </xf>
    <xf numFmtId="0" fontId="16" fillId="2" borderId="28" xfId="0" applyFont="1" applyFill="1" applyBorder="1" applyAlignment="1">
      <alignment vertical="center" wrapText="1"/>
    </xf>
    <xf numFmtId="0" fontId="16" fillId="2" borderId="7" xfId="0" applyFont="1" applyFill="1" applyBorder="1" applyAlignment="1">
      <alignment vertical="center" wrapText="1"/>
    </xf>
    <xf numFmtId="0" fontId="15" fillId="11" borderId="9" xfId="0" applyFont="1" applyFill="1" applyBorder="1" applyAlignment="1">
      <alignment horizontal="left" vertical="top" wrapText="1"/>
    </xf>
    <xf numFmtId="0" fontId="15" fillId="11" borderId="13" xfId="0" applyFont="1" applyFill="1" applyBorder="1" applyAlignment="1">
      <alignment horizontal="left" vertical="top" wrapText="1"/>
    </xf>
    <xf numFmtId="0" fontId="15" fillId="11" borderId="7" xfId="0" applyFont="1" applyFill="1" applyBorder="1" applyAlignment="1">
      <alignment horizontal="left" vertical="top" wrapText="1"/>
    </xf>
    <xf numFmtId="0" fontId="15" fillId="11" borderId="5" xfId="0" applyFont="1" applyFill="1" applyBorder="1" applyAlignment="1">
      <alignment horizontal="left" vertical="top" wrapText="1"/>
    </xf>
    <xf numFmtId="0" fontId="15" fillId="11" borderId="2" xfId="0" applyFont="1" applyFill="1" applyBorder="1" applyAlignment="1">
      <alignment horizontal="left" vertical="top" wrapText="1"/>
    </xf>
    <xf numFmtId="0" fontId="15" fillId="11" borderId="4" xfId="0" applyFont="1" applyFill="1" applyBorder="1" applyAlignment="1">
      <alignment horizontal="left" vertical="top" wrapText="1"/>
    </xf>
    <xf numFmtId="17" fontId="18" fillId="0" borderId="8" xfId="0" applyNumberFormat="1" applyFont="1" applyFill="1" applyBorder="1" applyAlignment="1">
      <alignment horizontal="center" vertical="top" wrapText="1"/>
    </xf>
    <xf numFmtId="0" fontId="18" fillId="0" borderId="3" xfId="0" applyFont="1" applyFill="1" applyBorder="1" applyAlignment="1">
      <alignment horizontal="center" vertical="top" wrapText="1"/>
    </xf>
    <xf numFmtId="0" fontId="15" fillId="11" borderId="22" xfId="0" applyFont="1" applyFill="1" applyBorder="1" applyAlignment="1">
      <alignment horizontal="left" vertical="top" wrapText="1"/>
    </xf>
    <xf numFmtId="0" fontId="15" fillId="11" borderId="29" xfId="0" applyFont="1" applyFill="1" applyBorder="1" applyAlignment="1">
      <alignment horizontal="left" vertical="top" wrapText="1"/>
    </xf>
    <xf numFmtId="17" fontId="18" fillId="3" borderId="9" xfId="0" applyNumberFormat="1" applyFont="1" applyFill="1" applyBorder="1" applyAlignment="1">
      <alignment horizontal="center" vertical="top" wrapText="1"/>
    </xf>
    <xf numFmtId="0" fontId="18" fillId="3" borderId="28" xfId="0" applyFont="1" applyFill="1" applyBorder="1" applyAlignment="1">
      <alignment horizontal="center" vertical="top" wrapText="1"/>
    </xf>
    <xf numFmtId="0" fontId="18" fillId="3" borderId="7" xfId="0" applyFont="1" applyFill="1" applyBorder="1" applyAlignment="1">
      <alignment horizontal="center" vertical="top" wrapText="1"/>
    </xf>
    <xf numFmtId="164" fontId="23" fillId="3" borderId="13" xfId="0" applyNumberFormat="1" applyFont="1" applyFill="1" applyBorder="1" applyAlignment="1">
      <alignment horizontal="right" vertical="top" wrapText="1"/>
    </xf>
    <xf numFmtId="164" fontId="23" fillId="3" borderId="0" xfId="0" applyNumberFormat="1" applyFont="1" applyFill="1" applyBorder="1" applyAlignment="1">
      <alignment horizontal="right" vertical="top" wrapText="1"/>
    </xf>
    <xf numFmtId="164" fontId="32" fillId="3" borderId="9" xfId="0" applyNumberFormat="1" applyFont="1" applyFill="1" applyBorder="1" applyAlignment="1">
      <alignment horizontal="right" vertical="top" wrapText="1"/>
    </xf>
    <xf numFmtId="164" fontId="32" fillId="3" borderId="28" xfId="0" applyNumberFormat="1" applyFont="1" applyFill="1" applyBorder="1" applyAlignment="1">
      <alignment horizontal="right" vertical="top" wrapText="1"/>
    </xf>
    <xf numFmtId="164" fontId="32" fillId="3" borderId="7" xfId="0" applyNumberFormat="1" applyFont="1" applyFill="1" applyBorder="1" applyAlignment="1">
      <alignment horizontal="right" vertical="top" wrapText="1"/>
    </xf>
    <xf numFmtId="0" fontId="21" fillId="5" borderId="2" xfId="0" applyFont="1" applyFill="1" applyBorder="1" applyAlignment="1">
      <alignment horizontal="left" vertical="top" wrapText="1"/>
    </xf>
    <xf numFmtId="0" fontId="15" fillId="11" borderId="28" xfId="0" applyFont="1" applyFill="1" applyBorder="1" applyAlignment="1">
      <alignment horizontal="left" vertical="top" wrapText="1"/>
    </xf>
    <xf numFmtId="0" fontId="15" fillId="11" borderId="0" xfId="0" applyFont="1" applyFill="1" applyBorder="1" applyAlignment="1">
      <alignment horizontal="left" vertical="top" wrapText="1"/>
    </xf>
    <xf numFmtId="0" fontId="18" fillId="0" borderId="2" xfId="0" applyFont="1" applyBorder="1" applyAlignment="1">
      <alignment horizontal="left" vertical="top" wrapText="1"/>
    </xf>
    <xf numFmtId="0" fontId="18" fillId="0" borderId="6"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1" xfId="0" applyFont="1" applyBorder="1" applyAlignment="1">
      <alignment horizontal="left" vertical="top" wrapText="1"/>
    </xf>
    <xf numFmtId="0" fontId="14" fillId="6" borderId="40" xfId="0" applyFont="1" applyFill="1" applyBorder="1" applyAlignment="1">
      <alignment vertical="top" wrapText="1"/>
    </xf>
    <xf numFmtId="0" fontId="14" fillId="6" borderId="41" xfId="0" applyFont="1" applyFill="1" applyBorder="1" applyAlignment="1">
      <alignment vertical="top" wrapText="1"/>
    </xf>
    <xf numFmtId="0" fontId="25" fillId="4" borderId="42"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18" fillId="0" borderId="7" xfId="0" applyFont="1" applyBorder="1" applyAlignment="1">
      <alignment horizontal="left" vertical="top" wrapText="1"/>
    </xf>
    <xf numFmtId="0" fontId="18" fillId="0" borderId="10" xfId="0" applyFont="1" applyBorder="1" applyAlignment="1">
      <alignment horizontal="left" vertical="top" wrapText="1"/>
    </xf>
    <xf numFmtId="0" fontId="18" fillId="0" borderId="7"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5" xfId="0" applyFont="1" applyBorder="1" applyAlignment="1">
      <alignment horizontal="left" vertical="top" wrapText="1"/>
    </xf>
    <xf numFmtId="0" fontId="18" fillId="0" borderId="4" xfId="0" applyFont="1" applyBorder="1" applyAlignment="1">
      <alignment horizontal="left" vertical="top" wrapText="1"/>
    </xf>
    <xf numFmtId="0" fontId="14" fillId="8" borderId="37" xfId="0" applyFont="1" applyFill="1" applyBorder="1" applyAlignment="1">
      <alignment vertical="top" wrapText="1"/>
    </xf>
    <xf numFmtId="0" fontId="25" fillId="7" borderId="34" xfId="0" applyFont="1" applyFill="1" applyBorder="1" applyAlignment="1">
      <alignment horizontal="center" vertical="center" wrapText="1"/>
    </xf>
    <xf numFmtId="0" fontId="25" fillId="7" borderId="35" xfId="0" applyFont="1" applyFill="1" applyBorder="1" applyAlignment="1">
      <alignment horizontal="center" vertical="center" wrapText="1"/>
    </xf>
    <xf numFmtId="0" fontId="25" fillId="7" borderId="36" xfId="0" applyFont="1" applyFill="1" applyBorder="1" applyAlignment="1">
      <alignment horizontal="center" vertical="center"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18" fillId="0" borderId="30"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32"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cellXfs>
  <cellStyles count="2">
    <cellStyle name="Currency" xfId="1" builtinId="4"/>
    <cellStyle name="Normal" xfId="0" builtinId="0"/>
  </cellStyles>
  <dxfs count="13">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2019</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2019</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submitted from 2018,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31" totalsRowShown="0">
  <autoFilter ref="D1:D31"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31" totalsRowShown="0">
  <autoFilter ref="C1:C31" xr:uid="{F291590A-6A5C-4320-BCC9-705AB73C76DF}"/>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abSelected="1" zoomScale="70" zoomScaleNormal="70" workbookViewId="0">
      <selection activeCell="M2" sqref="M2"/>
    </sheetView>
  </sheetViews>
  <sheetFormatPr defaultColWidth="22" defaultRowHeight="202.5" customHeight="1" x14ac:dyDescent="0.45"/>
  <cols>
    <col min="1" max="1" width="22" style="16"/>
    <col min="14" max="14" width="20.53125" customWidth="1"/>
    <col min="15" max="15" width="14.53125" hidden="1" customWidth="1"/>
    <col min="16" max="16" width="1.33203125" hidden="1" customWidth="1"/>
  </cols>
  <sheetData>
    <row r="1" spans="1:1" s="12" customFormat="1" ht="409.5" customHeight="1" x14ac:dyDescent="0.45">
      <c r="A1" s="15"/>
    </row>
    <row r="2" spans="1:1" ht="347.25" customHeight="1" x14ac:dyDescent="0.45"/>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70" zoomScaleNormal="70" workbookViewId="0">
      <pane ySplit="14" topLeftCell="A15" activePane="bottomLeft" state="frozen"/>
      <selection pane="bottomLeft" activeCell="G7" sqref="G7:G9"/>
    </sheetView>
  </sheetViews>
  <sheetFormatPr defaultRowHeight="14.25" x14ac:dyDescent="0.45"/>
  <cols>
    <col min="1" max="1" width="18" customWidth="1"/>
    <col min="2" max="2" width="18.6640625" customWidth="1"/>
    <col min="3" max="3" width="20.86328125" customWidth="1"/>
    <col min="4" max="4" width="30.33203125" customWidth="1"/>
    <col min="5" max="5" width="1.6640625" customWidth="1"/>
    <col min="6" max="6" width="30.53125" customWidth="1"/>
    <col min="7" max="7" width="17.796875" customWidth="1"/>
    <col min="8" max="8" width="1.6640625" customWidth="1"/>
    <col min="9" max="9" width="22.796875" customWidth="1"/>
    <col min="10" max="10" width="17" customWidth="1"/>
    <col min="11" max="11" width="1.46484375" customWidth="1"/>
    <col min="12" max="12" width="39" customWidth="1"/>
    <col min="13" max="13" width="16.46484375" hidden="1" customWidth="1"/>
    <col min="14" max="14" width="19.6640625" hidden="1" customWidth="1"/>
    <col min="15" max="15" width="22.1328125" hidden="1" customWidth="1"/>
    <col min="16" max="16" width="25.33203125" customWidth="1"/>
    <col min="17" max="17" width="0.33203125" customWidth="1"/>
    <col min="18" max="18" width="47.46484375" customWidth="1"/>
    <col min="19" max="19" width="23.6640625" customWidth="1"/>
  </cols>
  <sheetData>
    <row r="1" spans="1:19 16328:16367" ht="66.75" customHeight="1" thickBot="1" x14ac:dyDescent="0.95">
      <c r="A1" s="18"/>
      <c r="B1" s="94" t="s">
        <v>120</v>
      </c>
      <c r="C1" s="95"/>
      <c r="D1" s="95"/>
      <c r="E1" s="95"/>
      <c r="F1" s="95"/>
      <c r="G1" s="95"/>
      <c r="H1" s="95"/>
      <c r="I1" s="95"/>
      <c r="J1" s="95"/>
      <c r="K1" s="95"/>
      <c r="L1" s="95"/>
      <c r="M1" s="95"/>
      <c r="N1" s="95"/>
      <c r="O1" s="95"/>
      <c r="P1" s="95"/>
      <c r="Q1" s="47"/>
      <c r="R1" s="20"/>
      <c r="S1" s="10"/>
    </row>
    <row r="2" spans="1:19 16328:16367" ht="57" customHeight="1" thickTop="1" x14ac:dyDescent="0.45">
      <c r="B2" s="96" t="s">
        <v>16</v>
      </c>
      <c r="C2" s="97"/>
      <c r="D2" s="97"/>
      <c r="E2" s="100"/>
      <c r="F2" s="97" t="s">
        <v>26</v>
      </c>
      <c r="G2" s="97"/>
      <c r="H2" s="100"/>
      <c r="I2" s="98" t="s">
        <v>23</v>
      </c>
      <c r="J2" s="99"/>
      <c r="K2" s="123"/>
      <c r="L2" s="97" t="s">
        <v>106</v>
      </c>
      <c r="M2" s="97"/>
      <c r="N2" s="97"/>
      <c r="O2" s="97"/>
      <c r="P2" s="97"/>
      <c r="Q2" s="144"/>
      <c r="R2" s="19"/>
    </row>
    <row r="3" spans="1:19 16328:16367" ht="44.25" customHeight="1" x14ac:dyDescent="0.45">
      <c r="B3" s="103" t="s">
        <v>8</v>
      </c>
      <c r="C3" s="104"/>
      <c r="D3" s="48" t="s">
        <v>152</v>
      </c>
      <c r="E3" s="100"/>
      <c r="F3" s="107" t="s">
        <v>111</v>
      </c>
      <c r="G3" s="105">
        <f>SUM(Furniture!O3:O351)</f>
        <v>1535904.3400000008</v>
      </c>
      <c r="H3" s="100"/>
      <c r="I3" s="49" t="s">
        <v>71</v>
      </c>
      <c r="J3" s="78">
        <f>Sheet1!D12</f>
        <v>1770372.0699999998</v>
      </c>
      <c r="K3" s="123"/>
      <c r="L3" s="130" t="s">
        <v>40</v>
      </c>
      <c r="M3" s="131"/>
      <c r="N3" s="131"/>
      <c r="O3" s="131"/>
      <c r="P3" s="50">
        <f>Sheet3!F4</f>
        <v>72236.909999999989</v>
      </c>
      <c r="Q3" s="51"/>
    </row>
    <row r="4" spans="1:19 16328:16367" ht="42" customHeight="1" x14ac:dyDescent="0.45">
      <c r="B4" s="103" t="s">
        <v>14</v>
      </c>
      <c r="C4" s="104"/>
      <c r="D4" s="48" t="s">
        <v>153</v>
      </c>
      <c r="E4" s="100"/>
      <c r="F4" s="108"/>
      <c r="G4" s="106"/>
      <c r="H4" s="100"/>
      <c r="I4" s="52" t="s">
        <v>62</v>
      </c>
      <c r="J4" s="53">
        <f>Sheet1!D4</f>
        <v>0</v>
      </c>
      <c r="K4" s="123"/>
      <c r="L4" s="126" t="s">
        <v>41</v>
      </c>
      <c r="M4" s="127"/>
      <c r="N4" s="127"/>
      <c r="O4" s="120"/>
      <c r="P4" s="113">
        <f>Sheet3!F5</f>
        <v>39219.379999999997</v>
      </c>
      <c r="Q4" s="54"/>
      <c r="R4" s="19"/>
    </row>
    <row r="5" spans="1:19 16328:16367" ht="32.25" customHeight="1" x14ac:dyDescent="0.45">
      <c r="B5" s="119" t="s">
        <v>15</v>
      </c>
      <c r="C5" s="120"/>
      <c r="D5" s="111" t="s">
        <v>154</v>
      </c>
      <c r="E5" s="100"/>
      <c r="F5" s="52" t="s">
        <v>110</v>
      </c>
      <c r="G5" s="55">
        <f>SUM(Equipment!N3:N350)</f>
        <v>3338108.88</v>
      </c>
      <c r="H5" s="100"/>
      <c r="I5" s="52" t="s">
        <v>109</v>
      </c>
      <c r="J5" s="53">
        <f>Sheet1!D13</f>
        <v>596192.30000000005</v>
      </c>
      <c r="K5" s="123"/>
      <c r="L5" s="128"/>
      <c r="M5" s="129"/>
      <c r="N5" s="129"/>
      <c r="O5" s="122"/>
      <c r="P5" s="114"/>
      <c r="Q5" s="56"/>
    </row>
    <row r="6" spans="1:19 16328:16367" ht="32.25" customHeight="1" x14ac:dyDescent="0.45">
      <c r="B6" s="121"/>
      <c r="C6" s="122"/>
      <c r="D6" s="112"/>
      <c r="E6" s="100"/>
      <c r="F6" s="57"/>
      <c r="G6" s="58"/>
      <c r="H6" s="100"/>
      <c r="I6" s="52" t="s">
        <v>45</v>
      </c>
      <c r="J6" s="53">
        <f>Sheet1!D5</f>
        <v>171902.05000000002</v>
      </c>
      <c r="K6" s="123"/>
      <c r="L6" s="126" t="s">
        <v>42</v>
      </c>
      <c r="M6" s="127"/>
      <c r="N6" s="127"/>
      <c r="O6" s="120"/>
      <c r="P6" s="113">
        <f>Sheet3!F8</f>
        <v>0</v>
      </c>
      <c r="Q6" s="59"/>
    </row>
    <row r="7" spans="1:19 16328:16367" ht="37.5" customHeight="1" x14ac:dyDescent="0.45">
      <c r="B7" s="103" t="s">
        <v>21</v>
      </c>
      <c r="C7" s="104"/>
      <c r="D7" s="88">
        <v>1610</v>
      </c>
      <c r="E7" s="100"/>
      <c r="F7" s="60" t="s">
        <v>116</v>
      </c>
      <c r="G7" s="141">
        <v>1127372.78</v>
      </c>
      <c r="H7" s="100"/>
      <c r="I7" s="49" t="s">
        <v>107</v>
      </c>
      <c r="J7" s="53">
        <f>Sheet1!D6</f>
        <v>389842.89999999997</v>
      </c>
      <c r="K7" s="123"/>
      <c r="L7" s="145"/>
      <c r="M7" s="146"/>
      <c r="N7" s="146"/>
      <c r="O7" s="135"/>
      <c r="P7" s="114"/>
      <c r="Q7" s="61"/>
    </row>
    <row r="8" spans="1:19 16328:16367" ht="37.5" customHeight="1" x14ac:dyDescent="0.45">
      <c r="B8" s="119" t="s">
        <v>115</v>
      </c>
      <c r="C8" s="120"/>
      <c r="D8" s="132">
        <v>43497</v>
      </c>
      <c r="E8" s="100"/>
      <c r="F8" s="60"/>
      <c r="G8" s="142"/>
      <c r="H8" s="100"/>
      <c r="I8" s="49" t="s">
        <v>108</v>
      </c>
      <c r="J8" s="53">
        <f>Sheet1!D7</f>
        <v>0</v>
      </c>
      <c r="K8" s="123"/>
      <c r="L8" s="126" t="s">
        <v>24</v>
      </c>
      <c r="M8" s="62"/>
      <c r="N8" s="62"/>
      <c r="O8" s="63"/>
      <c r="P8" s="113">
        <f>Sheet3!F6</f>
        <v>26791.72</v>
      </c>
      <c r="Q8" s="56"/>
      <c r="R8">
        <f>6001386-4874013.22</f>
        <v>1127372.7800000003</v>
      </c>
    </row>
    <row r="9" spans="1:19 16328:16367" ht="56.25" customHeight="1" x14ac:dyDescent="0.45">
      <c r="B9" s="121"/>
      <c r="C9" s="122"/>
      <c r="D9" s="133"/>
      <c r="E9" s="100"/>
      <c r="F9" s="64"/>
      <c r="G9" s="143"/>
      <c r="H9" s="101"/>
      <c r="I9" s="49" t="s">
        <v>101</v>
      </c>
      <c r="J9" s="53">
        <f>Sheet1!D11</f>
        <v>178022</v>
      </c>
      <c r="K9" s="123"/>
      <c r="L9" s="128"/>
      <c r="M9" s="65"/>
      <c r="N9" s="65"/>
      <c r="O9" s="65"/>
      <c r="P9" s="114"/>
      <c r="Q9" s="56"/>
    </row>
    <row r="10" spans="1:19 16328:16367" ht="37.5" customHeight="1" x14ac:dyDescent="0.45">
      <c r="B10" s="119" t="s">
        <v>122</v>
      </c>
      <c r="C10" s="120"/>
      <c r="D10" s="136">
        <v>43709</v>
      </c>
      <c r="E10" s="109"/>
      <c r="F10" s="107" t="s">
        <v>112</v>
      </c>
      <c r="G10" s="139">
        <f>SUM(G3:G9)</f>
        <v>6001386.0000000009</v>
      </c>
      <c r="H10" s="101"/>
      <c r="I10" s="49" t="s">
        <v>74</v>
      </c>
      <c r="J10" s="53">
        <f>Sheet1!D14</f>
        <v>5632.44</v>
      </c>
      <c r="K10" s="124"/>
      <c r="L10" s="107" t="s">
        <v>25</v>
      </c>
      <c r="M10" s="66"/>
      <c r="N10" s="66"/>
      <c r="O10" s="66"/>
      <c r="P10" s="116">
        <f>Sheet3!F7</f>
        <v>12759.599999999999</v>
      </c>
      <c r="Q10" s="59"/>
    </row>
    <row r="11" spans="1:19 16328:16367" ht="44.25" customHeight="1" x14ac:dyDescent="0.45">
      <c r="B11" s="134"/>
      <c r="C11" s="135"/>
      <c r="D11" s="137"/>
      <c r="E11" s="110"/>
      <c r="F11" s="115"/>
      <c r="G11" s="140"/>
      <c r="H11" s="102"/>
      <c r="I11" s="67" t="s">
        <v>126</v>
      </c>
      <c r="J11" s="68">
        <f>Sheet1!H3</f>
        <v>196491.83000000002</v>
      </c>
      <c r="K11" s="125"/>
      <c r="L11" s="115"/>
      <c r="M11" s="69"/>
      <c r="N11" s="69"/>
      <c r="O11" s="69"/>
      <c r="P11" s="117"/>
      <c r="Q11" s="54"/>
    </row>
    <row r="12" spans="1:19 16328:16367" ht="44.25" customHeight="1" x14ac:dyDescent="0.45">
      <c r="B12" s="121"/>
      <c r="C12" s="122"/>
      <c r="D12" s="138"/>
      <c r="E12" s="70"/>
      <c r="F12" s="108"/>
      <c r="G12" s="71"/>
      <c r="H12" s="70"/>
      <c r="I12" s="72" t="s">
        <v>59</v>
      </c>
      <c r="J12" s="73">
        <f>Sheet1!D8</f>
        <v>16272.179999999998</v>
      </c>
      <c r="K12" s="74"/>
      <c r="L12" s="108"/>
      <c r="M12" s="69"/>
      <c r="N12" s="69"/>
      <c r="O12" s="69"/>
      <c r="P12" s="118"/>
      <c r="Q12" s="54"/>
    </row>
    <row r="13" spans="1:19 16328:16367" s="10" customFormat="1" ht="8.25" customHeight="1" x14ac:dyDescent="0.45">
      <c r="B13" s="13"/>
      <c r="C13" s="13"/>
      <c r="D13" s="13"/>
      <c r="E13" s="13"/>
      <c r="F13" s="13"/>
      <c r="G13" s="14"/>
      <c r="H13" s="13"/>
      <c r="I13" s="13"/>
      <c r="J13" s="13"/>
      <c r="K13" s="13"/>
      <c r="L13" s="14"/>
      <c r="M13"/>
      <c r="N13"/>
      <c r="O13"/>
      <c r="P13" s="14"/>
      <c r="Q13" s="17"/>
      <c r="R13" s="11"/>
      <c r="S13" s="11"/>
    </row>
    <row r="14" spans="1:19 16328:16367" s="9" customFormat="1" ht="0.75" customHeight="1" x14ac:dyDescent="0.45">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45">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45">
      <c r="XEH16" s="10"/>
    </row>
    <row r="17" spans="9:9 16362:16362" x14ac:dyDescent="0.45">
      <c r="XEH17" s="10"/>
    </row>
    <row r="23" spans="9:9 16362:16362" x14ac:dyDescent="0.45">
      <c r="I23" s="9"/>
    </row>
    <row r="37" ht="18" customHeight="1" x14ac:dyDescent="0.45"/>
    <row r="38" ht="18" customHeight="1" x14ac:dyDescent="0.45"/>
    <row r="39" ht="18" customHeight="1" x14ac:dyDescent="0.45"/>
    <row r="40" ht="18" customHeight="1" x14ac:dyDescent="0.45"/>
    <row r="41" ht="18" customHeight="1" x14ac:dyDescent="0.45"/>
    <row r="42" ht="18" customHeight="1" x14ac:dyDescent="0.45"/>
    <row r="43" ht="18" customHeight="1" x14ac:dyDescent="0.45"/>
    <row r="44" ht="18" customHeight="1" x14ac:dyDescent="0.45"/>
    <row r="46" ht="18" customHeight="1" x14ac:dyDescent="0.45"/>
    <row r="47" ht="18" customHeight="1" x14ac:dyDescent="0.45"/>
    <row r="48" ht="18" customHeight="1" x14ac:dyDescent="0.45"/>
    <row r="49" ht="18" customHeight="1" x14ac:dyDescent="0.45"/>
    <row r="50" ht="18" customHeight="1" x14ac:dyDescent="0.45"/>
  </sheetData>
  <dataConsolidate/>
  <mergeCells count="31">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dimension ref="A1:Q338"/>
  <sheetViews>
    <sheetView zoomScaleNormal="100" workbookViewId="0">
      <pane ySplit="2" topLeftCell="A3" activePane="bottomLeft" state="frozen"/>
      <selection pane="bottomLeft" activeCell="L6" sqref="L6"/>
    </sheetView>
  </sheetViews>
  <sheetFormatPr defaultColWidth="9.1328125" defaultRowHeight="13.9" x14ac:dyDescent="0.4"/>
  <cols>
    <col min="1" max="1" width="9.1328125" style="21"/>
    <col min="2" max="2" width="6.46484375" style="21" customWidth="1"/>
    <col min="3" max="3" width="9.1328125" style="21"/>
    <col min="4" max="4" width="3.86328125" style="21" customWidth="1"/>
    <col min="5" max="5" width="9.1328125" style="21"/>
    <col min="6" max="6" width="4.19921875" style="21" customWidth="1"/>
    <col min="7" max="7" width="18" style="21" customWidth="1"/>
    <col min="8" max="8" width="9.1328125" style="21"/>
    <col min="9" max="9" width="8.33203125" style="21" customWidth="1"/>
    <col min="10" max="10" width="27.1328125" style="21" customWidth="1"/>
    <col min="11" max="11" width="17.86328125" style="21" customWidth="1"/>
    <col min="12" max="12" width="13.53125" style="21" customWidth="1"/>
    <col min="13" max="13" width="11.19921875" style="21" customWidth="1"/>
    <col min="14" max="14" width="13.53125" style="21" customWidth="1"/>
    <col min="15" max="15" width="16.1328125" style="21" customWidth="1"/>
    <col min="16" max="16" width="10.46484375" style="21" customWidth="1"/>
    <col min="17" max="17" width="18.86328125" style="21" customWidth="1"/>
    <col min="18" max="18" width="14" style="21" customWidth="1"/>
    <col min="19" max="19" width="16.33203125" style="21" customWidth="1"/>
    <col min="20" max="20" width="8.1328125" style="21" customWidth="1"/>
    <col min="21" max="16384" width="9.1328125" style="21"/>
  </cols>
  <sheetData>
    <row r="1" spans="1:17" ht="39" customHeight="1" thickBot="1" x14ac:dyDescent="0.45">
      <c r="A1" s="152" t="s">
        <v>32</v>
      </c>
      <c r="B1" s="153"/>
      <c r="C1" s="153"/>
      <c r="D1" s="153"/>
      <c r="E1" s="153"/>
      <c r="F1" s="153"/>
      <c r="G1" s="153"/>
      <c r="H1" s="153"/>
      <c r="I1" s="153"/>
      <c r="J1" s="153"/>
      <c r="K1" s="153"/>
      <c r="L1" s="153"/>
      <c r="M1" s="153"/>
      <c r="N1" s="153"/>
      <c r="O1" s="153"/>
      <c r="P1" s="153"/>
      <c r="Q1" s="39"/>
    </row>
    <row r="2" spans="1:17" ht="72.95" customHeight="1" thickTop="1" thickBot="1" x14ac:dyDescent="0.45">
      <c r="A2" s="154" t="s">
        <v>140</v>
      </c>
      <c r="B2" s="155"/>
      <c r="C2" s="156" t="s">
        <v>129</v>
      </c>
      <c r="D2" s="156"/>
      <c r="E2" s="156" t="s">
        <v>130</v>
      </c>
      <c r="F2" s="156"/>
      <c r="G2" s="79" t="s">
        <v>131</v>
      </c>
      <c r="H2" s="156" t="s">
        <v>132</v>
      </c>
      <c r="I2" s="156"/>
      <c r="J2" s="79" t="s">
        <v>133</v>
      </c>
      <c r="K2" s="79" t="s">
        <v>134</v>
      </c>
      <c r="L2" s="79" t="s">
        <v>135</v>
      </c>
      <c r="M2" s="79" t="s">
        <v>136</v>
      </c>
      <c r="N2" s="79" t="s">
        <v>137</v>
      </c>
      <c r="O2" s="80" t="s">
        <v>138</v>
      </c>
      <c r="P2" s="81" t="s">
        <v>139</v>
      </c>
      <c r="Q2" s="82"/>
    </row>
    <row r="3" spans="1:17" ht="31.5" x14ac:dyDescent="0.4">
      <c r="A3" s="147" t="s">
        <v>30</v>
      </c>
      <c r="B3" s="148"/>
      <c r="C3" s="149" t="s">
        <v>27</v>
      </c>
      <c r="D3" s="150"/>
      <c r="E3" s="151" t="s">
        <v>155</v>
      </c>
      <c r="F3" s="151"/>
      <c r="G3" s="86" t="s">
        <v>156</v>
      </c>
      <c r="H3" s="147" t="s">
        <v>159</v>
      </c>
      <c r="I3" s="148"/>
      <c r="J3" s="86" t="s">
        <v>158</v>
      </c>
      <c r="K3" s="86" t="s">
        <v>157</v>
      </c>
      <c r="L3" s="87" t="s">
        <v>125</v>
      </c>
      <c r="M3" s="45">
        <v>4</v>
      </c>
      <c r="N3" s="46">
        <v>820.15</v>
      </c>
      <c r="O3" s="43">
        <f>$M3*$N3</f>
        <v>3280.6</v>
      </c>
      <c r="P3" s="40" t="s">
        <v>9</v>
      </c>
      <c r="Q3" s="32"/>
    </row>
    <row r="4" spans="1:17" ht="31.5" x14ac:dyDescent="0.4">
      <c r="A4" s="147" t="s">
        <v>36</v>
      </c>
      <c r="B4" s="148"/>
      <c r="C4" s="149" t="s">
        <v>27</v>
      </c>
      <c r="D4" s="150"/>
      <c r="E4" s="151" t="s">
        <v>155</v>
      </c>
      <c r="F4" s="151"/>
      <c r="G4" s="86" t="s">
        <v>156</v>
      </c>
      <c r="H4" s="147" t="s">
        <v>159</v>
      </c>
      <c r="I4" s="148"/>
      <c r="J4" s="86" t="s">
        <v>158</v>
      </c>
      <c r="K4" s="86" t="s">
        <v>157</v>
      </c>
      <c r="L4" s="87" t="s">
        <v>125</v>
      </c>
      <c r="M4" s="45">
        <v>6</v>
      </c>
      <c r="N4" s="46">
        <v>820.15</v>
      </c>
      <c r="O4" s="43">
        <f>$M4*$N4</f>
        <v>4920.8999999999996</v>
      </c>
      <c r="P4" s="44" t="s">
        <v>9</v>
      </c>
      <c r="Q4" s="32"/>
    </row>
    <row r="5" spans="1:17" ht="31.5" x14ac:dyDescent="0.4">
      <c r="A5" s="147" t="s">
        <v>37</v>
      </c>
      <c r="B5" s="148"/>
      <c r="C5" s="149" t="s">
        <v>27</v>
      </c>
      <c r="D5" s="150"/>
      <c r="E5" s="151" t="s">
        <v>155</v>
      </c>
      <c r="F5" s="151"/>
      <c r="G5" s="86" t="s">
        <v>156</v>
      </c>
      <c r="H5" s="147" t="s">
        <v>159</v>
      </c>
      <c r="I5" s="148"/>
      <c r="J5" s="86" t="s">
        <v>158</v>
      </c>
      <c r="K5" s="86" t="s">
        <v>157</v>
      </c>
      <c r="L5" s="87" t="s">
        <v>125</v>
      </c>
      <c r="M5" s="45">
        <v>1</v>
      </c>
      <c r="N5" s="46">
        <v>820.15</v>
      </c>
      <c r="O5" s="43">
        <f>$M5*$N5</f>
        <v>820.15</v>
      </c>
      <c r="P5" s="44" t="s">
        <v>9</v>
      </c>
      <c r="Q5" s="32"/>
    </row>
    <row r="6" spans="1:17" ht="31.5" x14ac:dyDescent="0.4">
      <c r="A6" s="147" t="s">
        <v>35</v>
      </c>
      <c r="B6" s="148"/>
      <c r="C6" s="149" t="s">
        <v>50</v>
      </c>
      <c r="D6" s="150"/>
      <c r="E6" s="151" t="s">
        <v>155</v>
      </c>
      <c r="F6" s="151"/>
      <c r="G6" s="86" t="s">
        <v>160</v>
      </c>
      <c r="H6" s="147" t="s">
        <v>161</v>
      </c>
      <c r="I6" s="148"/>
      <c r="J6" s="86" t="s">
        <v>162</v>
      </c>
      <c r="K6" s="86" t="s">
        <v>163</v>
      </c>
      <c r="L6" s="87" t="s">
        <v>124</v>
      </c>
      <c r="M6" s="45">
        <v>5</v>
      </c>
      <c r="N6" s="46">
        <v>205.39</v>
      </c>
      <c r="O6" s="43">
        <f t="shared" ref="O6:O68" si="0">$M6*$N6</f>
        <v>1026.9499999999998</v>
      </c>
      <c r="P6" s="44" t="s">
        <v>4</v>
      </c>
      <c r="Q6" s="32"/>
    </row>
    <row r="7" spans="1:17" ht="47.25" x14ac:dyDescent="0.4">
      <c r="A7" s="147" t="s">
        <v>35</v>
      </c>
      <c r="B7" s="148"/>
      <c r="C7" s="149" t="s">
        <v>50</v>
      </c>
      <c r="D7" s="150"/>
      <c r="E7" s="151" t="s">
        <v>155</v>
      </c>
      <c r="F7" s="151"/>
      <c r="G7" s="86" t="s">
        <v>160</v>
      </c>
      <c r="H7" s="147" t="s">
        <v>164</v>
      </c>
      <c r="I7" s="148"/>
      <c r="J7" s="44" t="s">
        <v>168</v>
      </c>
      <c r="K7" s="44" t="s">
        <v>165</v>
      </c>
      <c r="L7" s="40" t="s">
        <v>124</v>
      </c>
      <c r="M7" s="45">
        <v>72</v>
      </c>
      <c r="N7" s="46">
        <v>91.06</v>
      </c>
      <c r="O7" s="43">
        <f t="shared" si="0"/>
        <v>6556.32</v>
      </c>
      <c r="P7" s="86" t="s">
        <v>4</v>
      </c>
      <c r="Q7" s="32"/>
    </row>
    <row r="8" spans="1:17" ht="47.25" x14ac:dyDescent="0.4">
      <c r="A8" s="147" t="s">
        <v>49</v>
      </c>
      <c r="B8" s="148"/>
      <c r="C8" s="149" t="s">
        <v>27</v>
      </c>
      <c r="D8" s="150"/>
      <c r="E8" s="151" t="s">
        <v>155</v>
      </c>
      <c r="F8" s="151"/>
      <c r="G8" s="86" t="s">
        <v>160</v>
      </c>
      <c r="H8" s="147" t="s">
        <v>164</v>
      </c>
      <c r="I8" s="148"/>
      <c r="J8" s="86" t="s">
        <v>168</v>
      </c>
      <c r="K8" s="86" t="s">
        <v>165</v>
      </c>
      <c r="L8" s="87" t="s">
        <v>124</v>
      </c>
      <c r="M8" s="45">
        <v>4</v>
      </c>
      <c r="N8" s="46">
        <v>91.06</v>
      </c>
      <c r="O8" s="43">
        <f t="shared" si="0"/>
        <v>364.24</v>
      </c>
      <c r="P8" s="86" t="s">
        <v>4</v>
      </c>
      <c r="Q8" s="32"/>
    </row>
    <row r="9" spans="1:17" ht="47.25" x14ac:dyDescent="0.4">
      <c r="A9" s="147" t="s">
        <v>35</v>
      </c>
      <c r="B9" s="148"/>
      <c r="C9" s="149" t="s">
        <v>50</v>
      </c>
      <c r="D9" s="150"/>
      <c r="E9" s="151" t="s">
        <v>155</v>
      </c>
      <c r="F9" s="151"/>
      <c r="G9" s="86" t="s">
        <v>160</v>
      </c>
      <c r="H9" s="147" t="s">
        <v>164</v>
      </c>
      <c r="I9" s="148"/>
      <c r="J9" s="86" t="s">
        <v>169</v>
      </c>
      <c r="K9" s="86" t="s">
        <v>165</v>
      </c>
      <c r="L9" s="87" t="s">
        <v>124</v>
      </c>
      <c r="M9" s="45">
        <v>96</v>
      </c>
      <c r="N9" s="46">
        <v>91.06</v>
      </c>
      <c r="O9" s="43">
        <f t="shared" si="0"/>
        <v>8741.76</v>
      </c>
      <c r="P9" s="86" t="s">
        <v>4</v>
      </c>
      <c r="Q9" s="32"/>
    </row>
    <row r="10" spans="1:17" ht="47.25" x14ac:dyDescent="0.4">
      <c r="A10" s="147" t="s">
        <v>35</v>
      </c>
      <c r="B10" s="148"/>
      <c r="C10" s="149" t="s">
        <v>50</v>
      </c>
      <c r="D10" s="150"/>
      <c r="E10" s="151" t="s">
        <v>155</v>
      </c>
      <c r="F10" s="151"/>
      <c r="G10" s="86" t="s">
        <v>160</v>
      </c>
      <c r="H10" s="147" t="s">
        <v>164</v>
      </c>
      <c r="I10" s="148"/>
      <c r="J10" s="86" t="s">
        <v>167</v>
      </c>
      <c r="K10" s="86" t="s">
        <v>165</v>
      </c>
      <c r="L10" s="87" t="s">
        <v>124</v>
      </c>
      <c r="M10" s="45">
        <v>72</v>
      </c>
      <c r="N10" s="46">
        <v>91.06</v>
      </c>
      <c r="O10" s="43">
        <f t="shared" si="0"/>
        <v>6556.32</v>
      </c>
      <c r="P10" s="86" t="s">
        <v>4</v>
      </c>
      <c r="Q10" s="32"/>
    </row>
    <row r="11" spans="1:17" ht="31.5" x14ac:dyDescent="0.4">
      <c r="A11" s="147" t="s">
        <v>35</v>
      </c>
      <c r="B11" s="148"/>
      <c r="C11" s="149" t="s">
        <v>50</v>
      </c>
      <c r="D11" s="150"/>
      <c r="E11" s="151" t="s">
        <v>155</v>
      </c>
      <c r="F11" s="151"/>
      <c r="G11" s="86" t="s">
        <v>160</v>
      </c>
      <c r="H11" s="147" t="s">
        <v>166</v>
      </c>
      <c r="I11" s="148"/>
      <c r="J11" s="44" t="s">
        <v>171</v>
      </c>
      <c r="K11" s="44" t="s">
        <v>170</v>
      </c>
      <c r="L11" s="87" t="s">
        <v>124</v>
      </c>
      <c r="M11" s="45">
        <v>20</v>
      </c>
      <c r="N11" s="46">
        <v>162.15</v>
      </c>
      <c r="O11" s="43">
        <f t="shared" si="0"/>
        <v>3243</v>
      </c>
      <c r="P11" s="86" t="s">
        <v>4</v>
      </c>
      <c r="Q11" s="32"/>
    </row>
    <row r="12" spans="1:17" ht="31.5" x14ac:dyDescent="0.4">
      <c r="A12" s="147" t="s">
        <v>35</v>
      </c>
      <c r="B12" s="148"/>
      <c r="C12" s="149" t="s">
        <v>50</v>
      </c>
      <c r="D12" s="150"/>
      <c r="E12" s="151" t="s">
        <v>155</v>
      </c>
      <c r="F12" s="151"/>
      <c r="G12" s="86" t="s">
        <v>160</v>
      </c>
      <c r="H12" s="147" t="s">
        <v>166</v>
      </c>
      <c r="I12" s="148"/>
      <c r="J12" s="86" t="s">
        <v>172</v>
      </c>
      <c r="K12" s="86" t="s">
        <v>170</v>
      </c>
      <c r="L12" s="87" t="s">
        <v>124</v>
      </c>
      <c r="M12" s="45">
        <v>28</v>
      </c>
      <c r="N12" s="46">
        <v>162.15</v>
      </c>
      <c r="O12" s="43">
        <f t="shared" si="0"/>
        <v>4540.2</v>
      </c>
      <c r="P12" s="86" t="s">
        <v>4</v>
      </c>
      <c r="Q12" s="32"/>
    </row>
    <row r="13" spans="1:17" ht="31.5" x14ac:dyDescent="0.4">
      <c r="A13" s="147" t="s">
        <v>35</v>
      </c>
      <c r="B13" s="148"/>
      <c r="C13" s="149" t="s">
        <v>50</v>
      </c>
      <c r="D13" s="150"/>
      <c r="E13" s="151" t="s">
        <v>155</v>
      </c>
      <c r="F13" s="151"/>
      <c r="G13" s="86" t="s">
        <v>160</v>
      </c>
      <c r="H13" s="147" t="s">
        <v>166</v>
      </c>
      <c r="I13" s="148"/>
      <c r="J13" s="86" t="s">
        <v>173</v>
      </c>
      <c r="K13" s="86" t="s">
        <v>170</v>
      </c>
      <c r="L13" s="87" t="s">
        <v>124</v>
      </c>
      <c r="M13" s="45">
        <v>20</v>
      </c>
      <c r="N13" s="46">
        <v>162.15</v>
      </c>
      <c r="O13" s="43">
        <f t="shared" si="0"/>
        <v>3243</v>
      </c>
      <c r="P13" s="86" t="s">
        <v>4</v>
      </c>
      <c r="Q13" s="32"/>
    </row>
    <row r="14" spans="1:17" ht="30.6" customHeight="1" x14ac:dyDescent="0.4">
      <c r="A14" s="147" t="s">
        <v>49</v>
      </c>
      <c r="B14" s="148"/>
      <c r="C14" s="149" t="s">
        <v>7</v>
      </c>
      <c r="D14" s="150"/>
      <c r="E14" s="151" t="s">
        <v>155</v>
      </c>
      <c r="F14" s="151"/>
      <c r="G14" s="44" t="s">
        <v>174</v>
      </c>
      <c r="H14" s="147" t="s">
        <v>175</v>
      </c>
      <c r="I14" s="148"/>
      <c r="J14" s="44" t="s">
        <v>176</v>
      </c>
      <c r="K14" s="44" t="s">
        <v>177</v>
      </c>
      <c r="L14" s="40" t="s">
        <v>125</v>
      </c>
      <c r="M14" s="45">
        <v>3</v>
      </c>
      <c r="N14" s="46">
        <v>163.6</v>
      </c>
      <c r="O14" s="43">
        <f t="shared" si="0"/>
        <v>490.79999999999995</v>
      </c>
      <c r="P14" s="44" t="s">
        <v>9</v>
      </c>
      <c r="Q14" s="32"/>
    </row>
    <row r="15" spans="1:17" ht="63" x14ac:dyDescent="0.4">
      <c r="A15" s="147" t="s">
        <v>30</v>
      </c>
      <c r="B15" s="148"/>
      <c r="C15" s="149" t="s">
        <v>68</v>
      </c>
      <c r="D15" s="150"/>
      <c r="E15" s="151" t="s">
        <v>155</v>
      </c>
      <c r="F15" s="151"/>
      <c r="G15" s="86" t="s">
        <v>174</v>
      </c>
      <c r="H15" s="147" t="s">
        <v>178</v>
      </c>
      <c r="I15" s="148"/>
      <c r="J15" s="44" t="s">
        <v>179</v>
      </c>
      <c r="K15" s="44" t="s">
        <v>180</v>
      </c>
      <c r="L15" s="40" t="s">
        <v>124</v>
      </c>
      <c r="M15" s="45">
        <v>49</v>
      </c>
      <c r="N15" s="46">
        <v>260.39999999999998</v>
      </c>
      <c r="O15" s="43">
        <f t="shared" si="0"/>
        <v>12759.599999999999</v>
      </c>
      <c r="P15" s="44" t="s">
        <v>9</v>
      </c>
      <c r="Q15" s="32"/>
    </row>
    <row r="16" spans="1:17" ht="63" x14ac:dyDescent="0.4">
      <c r="A16" s="147" t="s">
        <v>49</v>
      </c>
      <c r="B16" s="148"/>
      <c r="C16" s="149" t="s">
        <v>68</v>
      </c>
      <c r="D16" s="150"/>
      <c r="E16" s="151" t="s">
        <v>155</v>
      </c>
      <c r="F16" s="151"/>
      <c r="G16" s="86" t="s">
        <v>174</v>
      </c>
      <c r="H16" s="147" t="s">
        <v>178</v>
      </c>
      <c r="I16" s="148"/>
      <c r="J16" s="86" t="s">
        <v>179</v>
      </c>
      <c r="K16" s="86" t="s">
        <v>180</v>
      </c>
      <c r="L16" s="87" t="s">
        <v>125</v>
      </c>
      <c r="M16" s="45">
        <v>15</v>
      </c>
      <c r="N16" s="46">
        <v>260.39999999999998</v>
      </c>
      <c r="O16" s="43">
        <f t="shared" si="0"/>
        <v>3905.9999999999995</v>
      </c>
      <c r="P16" s="86" t="s">
        <v>9</v>
      </c>
      <c r="Q16" s="32"/>
    </row>
    <row r="17" spans="1:17" ht="78.75" x14ac:dyDescent="0.4">
      <c r="A17" s="147" t="s">
        <v>49</v>
      </c>
      <c r="B17" s="148"/>
      <c r="C17" s="149" t="s">
        <v>27</v>
      </c>
      <c r="D17" s="150"/>
      <c r="E17" s="151" t="s">
        <v>155</v>
      </c>
      <c r="F17" s="151"/>
      <c r="G17" s="86" t="s">
        <v>174</v>
      </c>
      <c r="H17" s="147" t="s">
        <v>181</v>
      </c>
      <c r="I17" s="148"/>
      <c r="J17" s="44" t="s">
        <v>183</v>
      </c>
      <c r="K17" s="44" t="s">
        <v>182</v>
      </c>
      <c r="L17" s="40" t="s">
        <v>125</v>
      </c>
      <c r="M17" s="45">
        <v>169</v>
      </c>
      <c r="N17" s="46">
        <v>303.60000000000002</v>
      </c>
      <c r="O17" s="43">
        <f t="shared" si="0"/>
        <v>51308.4</v>
      </c>
      <c r="P17" s="86" t="s">
        <v>9</v>
      </c>
      <c r="Q17" s="32"/>
    </row>
    <row r="18" spans="1:17" ht="31.5" x14ac:dyDescent="0.4">
      <c r="A18" s="147" t="s">
        <v>34</v>
      </c>
      <c r="B18" s="148"/>
      <c r="C18" s="149" t="s">
        <v>27</v>
      </c>
      <c r="D18" s="150"/>
      <c r="E18" s="151" t="s">
        <v>155</v>
      </c>
      <c r="F18" s="151"/>
      <c r="G18" s="86" t="s">
        <v>174</v>
      </c>
      <c r="H18" s="147" t="s">
        <v>186</v>
      </c>
      <c r="I18" s="148"/>
      <c r="J18" s="44" t="s">
        <v>184</v>
      </c>
      <c r="K18" s="44" t="s">
        <v>185</v>
      </c>
      <c r="L18" s="40" t="s">
        <v>124</v>
      </c>
      <c r="M18" s="45">
        <v>115</v>
      </c>
      <c r="N18" s="46">
        <v>246</v>
      </c>
      <c r="O18" s="43">
        <f t="shared" si="0"/>
        <v>28290</v>
      </c>
      <c r="P18" s="86" t="s">
        <v>9</v>
      </c>
      <c r="Q18" s="32"/>
    </row>
    <row r="19" spans="1:17" ht="31.5" x14ac:dyDescent="0.4">
      <c r="A19" s="147" t="s">
        <v>34</v>
      </c>
      <c r="B19" s="148"/>
      <c r="C19" s="149" t="s">
        <v>27</v>
      </c>
      <c r="D19" s="150"/>
      <c r="E19" s="151" t="s">
        <v>155</v>
      </c>
      <c r="F19" s="151"/>
      <c r="G19" s="86" t="s">
        <v>174</v>
      </c>
      <c r="H19" s="147" t="s">
        <v>187</v>
      </c>
      <c r="I19" s="148"/>
      <c r="J19" s="44" t="s">
        <v>189</v>
      </c>
      <c r="K19" s="44" t="s">
        <v>188</v>
      </c>
      <c r="L19" s="40" t="s">
        <v>124</v>
      </c>
      <c r="M19" s="45">
        <v>1872</v>
      </c>
      <c r="N19" s="46">
        <v>74.2</v>
      </c>
      <c r="O19" s="43">
        <f t="shared" si="0"/>
        <v>138902.39999999999</v>
      </c>
      <c r="P19" s="86" t="s">
        <v>9</v>
      </c>
      <c r="Q19" s="32"/>
    </row>
    <row r="20" spans="1:17" ht="48" customHeight="1" x14ac:dyDescent="0.4">
      <c r="A20" s="147" t="s">
        <v>30</v>
      </c>
      <c r="B20" s="148"/>
      <c r="C20" s="149" t="s">
        <v>128</v>
      </c>
      <c r="D20" s="150"/>
      <c r="E20" s="151" t="s">
        <v>155</v>
      </c>
      <c r="F20" s="151"/>
      <c r="G20" s="86" t="s">
        <v>174</v>
      </c>
      <c r="H20" s="147" t="s">
        <v>190</v>
      </c>
      <c r="I20" s="148"/>
      <c r="J20" s="44" t="s">
        <v>191</v>
      </c>
      <c r="K20" s="44" t="s">
        <v>192</v>
      </c>
      <c r="L20" s="40" t="s">
        <v>125</v>
      </c>
      <c r="M20" s="45">
        <v>48</v>
      </c>
      <c r="N20" s="46">
        <v>251.2</v>
      </c>
      <c r="O20" s="43">
        <f t="shared" si="0"/>
        <v>12057.599999999999</v>
      </c>
      <c r="P20" s="86" t="s">
        <v>9</v>
      </c>
      <c r="Q20" s="32"/>
    </row>
    <row r="21" spans="1:17" ht="47.25" x14ac:dyDescent="0.4">
      <c r="A21" s="147" t="s">
        <v>49</v>
      </c>
      <c r="B21" s="148"/>
      <c r="C21" s="149" t="s">
        <v>27</v>
      </c>
      <c r="D21" s="150"/>
      <c r="E21" s="151" t="s">
        <v>155</v>
      </c>
      <c r="F21" s="151"/>
      <c r="G21" s="86" t="s">
        <v>174</v>
      </c>
      <c r="H21" s="147" t="s">
        <v>190</v>
      </c>
      <c r="I21" s="148"/>
      <c r="J21" s="86" t="s">
        <v>191</v>
      </c>
      <c r="K21" s="86" t="s">
        <v>192</v>
      </c>
      <c r="L21" s="87" t="s">
        <v>125</v>
      </c>
      <c r="M21" s="45">
        <v>11</v>
      </c>
      <c r="N21" s="46">
        <v>251.2</v>
      </c>
      <c r="O21" s="43">
        <f t="shared" si="0"/>
        <v>2763.2</v>
      </c>
      <c r="P21" s="86" t="s">
        <v>9</v>
      </c>
      <c r="Q21" s="32"/>
    </row>
    <row r="22" spans="1:17" ht="31.5" x14ac:dyDescent="0.4">
      <c r="A22" s="147" t="s">
        <v>30</v>
      </c>
      <c r="B22" s="148"/>
      <c r="C22" s="149" t="s">
        <v>128</v>
      </c>
      <c r="D22" s="150"/>
      <c r="E22" s="151" t="s">
        <v>155</v>
      </c>
      <c r="F22" s="151"/>
      <c r="G22" s="86" t="s">
        <v>174</v>
      </c>
      <c r="H22" s="147" t="s">
        <v>194</v>
      </c>
      <c r="I22" s="148"/>
      <c r="J22" s="44" t="s">
        <v>195</v>
      </c>
      <c r="K22" s="44" t="s">
        <v>193</v>
      </c>
      <c r="L22" s="87" t="s">
        <v>125</v>
      </c>
      <c r="M22" s="45">
        <v>76</v>
      </c>
      <c r="N22" s="46">
        <v>193.87</v>
      </c>
      <c r="O22" s="43">
        <f>$M22*$N22</f>
        <v>14734.12</v>
      </c>
      <c r="P22" s="86" t="s">
        <v>9</v>
      </c>
      <c r="Q22" s="32"/>
    </row>
    <row r="23" spans="1:17" ht="31.5" x14ac:dyDescent="0.4">
      <c r="A23" s="147" t="s">
        <v>49</v>
      </c>
      <c r="B23" s="148"/>
      <c r="C23" s="149" t="s">
        <v>27</v>
      </c>
      <c r="D23" s="150"/>
      <c r="E23" s="151" t="s">
        <v>155</v>
      </c>
      <c r="F23" s="151"/>
      <c r="G23" s="86" t="s">
        <v>174</v>
      </c>
      <c r="H23" s="147" t="s">
        <v>194</v>
      </c>
      <c r="I23" s="148"/>
      <c r="J23" s="86" t="s">
        <v>195</v>
      </c>
      <c r="K23" s="86" t="s">
        <v>193</v>
      </c>
      <c r="L23" s="87" t="s">
        <v>125</v>
      </c>
      <c r="M23" s="45">
        <v>42</v>
      </c>
      <c r="N23" s="46">
        <v>193.87</v>
      </c>
      <c r="O23" s="43">
        <f>$M23*$N23</f>
        <v>8142.54</v>
      </c>
      <c r="P23" s="86" t="s">
        <v>9</v>
      </c>
      <c r="Q23" s="32"/>
    </row>
    <row r="24" spans="1:17" ht="36" customHeight="1" x14ac:dyDescent="0.4">
      <c r="A24" s="147" t="s">
        <v>37</v>
      </c>
      <c r="B24" s="148"/>
      <c r="C24" s="149" t="s">
        <v>27</v>
      </c>
      <c r="D24" s="150"/>
      <c r="E24" s="151" t="s">
        <v>155</v>
      </c>
      <c r="F24" s="151"/>
      <c r="G24" s="86" t="s">
        <v>174</v>
      </c>
      <c r="H24" s="147" t="s">
        <v>196</v>
      </c>
      <c r="I24" s="148"/>
      <c r="J24" s="86" t="s">
        <v>197</v>
      </c>
      <c r="K24" s="86" t="s">
        <v>188</v>
      </c>
      <c r="L24" s="87" t="s">
        <v>124</v>
      </c>
      <c r="M24" s="45">
        <v>9</v>
      </c>
      <c r="N24" s="46">
        <v>80.05</v>
      </c>
      <c r="O24" s="43">
        <f>$M24*$N24</f>
        <v>720.44999999999993</v>
      </c>
      <c r="P24" s="86" t="s">
        <v>9</v>
      </c>
      <c r="Q24" s="32"/>
    </row>
    <row r="25" spans="1:17" ht="31.5" x14ac:dyDescent="0.4">
      <c r="A25" s="147" t="s">
        <v>49</v>
      </c>
      <c r="B25" s="148"/>
      <c r="C25" s="149" t="s">
        <v>27</v>
      </c>
      <c r="D25" s="150"/>
      <c r="E25" s="151" t="s">
        <v>155</v>
      </c>
      <c r="F25" s="151"/>
      <c r="G25" s="86" t="s">
        <v>174</v>
      </c>
      <c r="H25" s="147" t="s">
        <v>196</v>
      </c>
      <c r="I25" s="148"/>
      <c r="J25" s="86" t="s">
        <v>197</v>
      </c>
      <c r="K25" s="86" t="s">
        <v>188</v>
      </c>
      <c r="L25" s="87" t="s">
        <v>124</v>
      </c>
      <c r="M25" s="45">
        <v>41</v>
      </c>
      <c r="N25" s="46">
        <v>80.05</v>
      </c>
      <c r="O25" s="43">
        <f t="shared" si="0"/>
        <v>3282.0499999999997</v>
      </c>
      <c r="P25" s="86" t="s">
        <v>9</v>
      </c>
      <c r="Q25" s="32"/>
    </row>
    <row r="26" spans="1:17" ht="31.5" x14ac:dyDescent="0.4">
      <c r="A26" s="147" t="s">
        <v>30</v>
      </c>
      <c r="B26" s="148"/>
      <c r="C26" s="149" t="s">
        <v>47</v>
      </c>
      <c r="D26" s="150"/>
      <c r="E26" s="151" t="s">
        <v>155</v>
      </c>
      <c r="F26" s="151"/>
      <c r="G26" s="86" t="s">
        <v>174</v>
      </c>
      <c r="H26" s="147" t="s">
        <v>198</v>
      </c>
      <c r="I26" s="148"/>
      <c r="J26" s="86" t="s">
        <v>199</v>
      </c>
      <c r="K26" s="44" t="s">
        <v>200</v>
      </c>
      <c r="L26" s="87" t="s">
        <v>124</v>
      </c>
      <c r="M26" s="45">
        <v>7</v>
      </c>
      <c r="N26" s="46">
        <v>401.6</v>
      </c>
      <c r="O26" s="43">
        <f t="shared" si="0"/>
        <v>2811.2000000000003</v>
      </c>
      <c r="P26" s="86" t="s">
        <v>9</v>
      </c>
      <c r="Q26" s="32"/>
    </row>
    <row r="27" spans="1:17" ht="31.5" x14ac:dyDescent="0.4">
      <c r="A27" s="147" t="s">
        <v>30</v>
      </c>
      <c r="B27" s="148"/>
      <c r="C27" s="149" t="s">
        <v>47</v>
      </c>
      <c r="D27" s="150"/>
      <c r="E27" s="151" t="s">
        <v>155</v>
      </c>
      <c r="F27" s="151"/>
      <c r="G27" s="86" t="s">
        <v>174</v>
      </c>
      <c r="H27" s="147" t="s">
        <v>198</v>
      </c>
      <c r="I27" s="148"/>
      <c r="J27" s="44" t="s">
        <v>202</v>
      </c>
      <c r="K27" s="44" t="s">
        <v>201</v>
      </c>
      <c r="L27" s="40" t="s">
        <v>124</v>
      </c>
      <c r="M27" s="45">
        <v>26</v>
      </c>
      <c r="N27" s="46">
        <v>521.42999999999995</v>
      </c>
      <c r="O27" s="43">
        <f t="shared" si="0"/>
        <v>13557.179999999998</v>
      </c>
      <c r="P27" s="86" t="s">
        <v>9</v>
      </c>
      <c r="Q27" s="32"/>
    </row>
    <row r="28" spans="1:17" ht="31.5" x14ac:dyDescent="0.4">
      <c r="A28" s="147" t="s">
        <v>30</v>
      </c>
      <c r="B28" s="148"/>
      <c r="C28" s="149" t="s">
        <v>47</v>
      </c>
      <c r="D28" s="150"/>
      <c r="E28" s="151" t="s">
        <v>155</v>
      </c>
      <c r="F28" s="151"/>
      <c r="G28" s="86" t="s">
        <v>174</v>
      </c>
      <c r="H28" s="147" t="s">
        <v>198</v>
      </c>
      <c r="I28" s="148"/>
      <c r="J28" s="44" t="s">
        <v>204</v>
      </c>
      <c r="K28" s="44" t="s">
        <v>203</v>
      </c>
      <c r="L28" s="87" t="s">
        <v>124</v>
      </c>
      <c r="M28" s="45">
        <v>4</v>
      </c>
      <c r="N28" s="46">
        <v>363.2</v>
      </c>
      <c r="O28" s="43">
        <f t="shared" si="0"/>
        <v>1452.8</v>
      </c>
      <c r="P28" s="86" t="s">
        <v>9</v>
      </c>
      <c r="Q28" s="32"/>
    </row>
    <row r="29" spans="1:17" ht="31.5" x14ac:dyDescent="0.4">
      <c r="A29" s="147" t="s">
        <v>30</v>
      </c>
      <c r="B29" s="148"/>
      <c r="C29" s="149" t="s">
        <v>47</v>
      </c>
      <c r="D29" s="150"/>
      <c r="E29" s="151" t="s">
        <v>155</v>
      </c>
      <c r="F29" s="151"/>
      <c r="G29" s="86" t="s">
        <v>174</v>
      </c>
      <c r="H29" s="147" t="s">
        <v>198</v>
      </c>
      <c r="I29" s="148"/>
      <c r="J29" s="44" t="s">
        <v>206</v>
      </c>
      <c r="K29" s="44" t="s">
        <v>205</v>
      </c>
      <c r="L29" s="87" t="s">
        <v>124</v>
      </c>
      <c r="M29" s="45">
        <v>18</v>
      </c>
      <c r="N29" s="46">
        <v>773.67</v>
      </c>
      <c r="O29" s="43">
        <f t="shared" si="0"/>
        <v>13926.06</v>
      </c>
      <c r="P29" s="86" t="s">
        <v>9</v>
      </c>
      <c r="Q29" s="32"/>
    </row>
    <row r="30" spans="1:17" ht="31.5" x14ac:dyDescent="0.4">
      <c r="A30" s="147" t="s">
        <v>30</v>
      </c>
      <c r="B30" s="148"/>
      <c r="C30" s="149" t="s">
        <v>47</v>
      </c>
      <c r="D30" s="150"/>
      <c r="E30" s="151" t="s">
        <v>155</v>
      </c>
      <c r="F30" s="151"/>
      <c r="G30" s="86" t="s">
        <v>174</v>
      </c>
      <c r="H30" s="147" t="s">
        <v>198</v>
      </c>
      <c r="I30" s="148"/>
      <c r="J30" s="44" t="s">
        <v>208</v>
      </c>
      <c r="K30" s="44" t="s">
        <v>207</v>
      </c>
      <c r="L30" s="87" t="s">
        <v>124</v>
      </c>
      <c r="M30" s="45">
        <v>12</v>
      </c>
      <c r="N30" s="46">
        <v>884.78</v>
      </c>
      <c r="O30" s="43">
        <f t="shared" si="0"/>
        <v>10617.36</v>
      </c>
      <c r="P30" s="86" t="s">
        <v>9</v>
      </c>
      <c r="Q30" s="32"/>
    </row>
    <row r="31" spans="1:17" ht="15.75" x14ac:dyDescent="0.4">
      <c r="A31" s="147" t="s">
        <v>30</v>
      </c>
      <c r="B31" s="148"/>
      <c r="C31" s="149" t="s">
        <v>47</v>
      </c>
      <c r="D31" s="150"/>
      <c r="E31" s="151" t="s">
        <v>155</v>
      </c>
      <c r="F31" s="151"/>
      <c r="G31" s="86" t="s">
        <v>174</v>
      </c>
      <c r="H31" s="147" t="s">
        <v>198</v>
      </c>
      <c r="I31" s="148"/>
      <c r="J31" s="44" t="s">
        <v>210</v>
      </c>
      <c r="K31" s="44" t="s">
        <v>209</v>
      </c>
      <c r="L31" s="87" t="s">
        <v>124</v>
      </c>
      <c r="M31" s="45">
        <v>17</v>
      </c>
      <c r="N31" s="46">
        <v>698.23</v>
      </c>
      <c r="O31" s="43">
        <f t="shared" si="0"/>
        <v>11869.91</v>
      </c>
      <c r="P31" s="86" t="s">
        <v>9</v>
      </c>
      <c r="Q31" s="32"/>
    </row>
    <row r="32" spans="1:17" ht="31.5" x14ac:dyDescent="0.4">
      <c r="A32" s="147" t="s">
        <v>36</v>
      </c>
      <c r="B32" s="148"/>
      <c r="C32" s="149" t="s">
        <v>119</v>
      </c>
      <c r="D32" s="150"/>
      <c r="E32" s="151" t="s">
        <v>155</v>
      </c>
      <c r="F32" s="151"/>
      <c r="G32" s="86" t="s">
        <v>174</v>
      </c>
      <c r="H32" s="147" t="s">
        <v>198</v>
      </c>
      <c r="I32" s="148"/>
      <c r="J32" s="44" t="s">
        <v>212</v>
      </c>
      <c r="K32" s="44" t="s">
        <v>211</v>
      </c>
      <c r="L32" s="87" t="s">
        <v>124</v>
      </c>
      <c r="M32" s="45">
        <v>2</v>
      </c>
      <c r="N32" s="46">
        <v>300.57</v>
      </c>
      <c r="O32" s="43">
        <f t="shared" si="0"/>
        <v>601.14</v>
      </c>
      <c r="P32" s="86" t="s">
        <v>9</v>
      </c>
      <c r="Q32" s="32"/>
    </row>
    <row r="33" spans="1:17" ht="31.5" x14ac:dyDescent="0.4">
      <c r="A33" s="147" t="s">
        <v>49</v>
      </c>
      <c r="B33" s="148"/>
      <c r="C33" s="149" t="s">
        <v>47</v>
      </c>
      <c r="D33" s="150"/>
      <c r="E33" s="151" t="s">
        <v>155</v>
      </c>
      <c r="F33" s="151"/>
      <c r="G33" s="86" t="s">
        <v>174</v>
      </c>
      <c r="H33" s="147" t="s">
        <v>198</v>
      </c>
      <c r="I33" s="148"/>
      <c r="J33" s="86" t="s">
        <v>212</v>
      </c>
      <c r="K33" s="86" t="s">
        <v>211</v>
      </c>
      <c r="L33" s="87" t="s">
        <v>124</v>
      </c>
      <c r="M33" s="45">
        <v>3</v>
      </c>
      <c r="N33" s="46">
        <v>300.57</v>
      </c>
      <c r="O33" s="43">
        <f t="shared" si="0"/>
        <v>901.71</v>
      </c>
      <c r="P33" s="86" t="s">
        <v>9</v>
      </c>
      <c r="Q33" s="32"/>
    </row>
    <row r="34" spans="1:17" ht="31.5" x14ac:dyDescent="0.4">
      <c r="A34" s="147" t="s">
        <v>49</v>
      </c>
      <c r="B34" s="148"/>
      <c r="C34" s="149" t="s">
        <v>47</v>
      </c>
      <c r="D34" s="150"/>
      <c r="E34" s="151" t="s">
        <v>155</v>
      </c>
      <c r="F34" s="151"/>
      <c r="G34" s="86" t="s">
        <v>174</v>
      </c>
      <c r="H34" s="147" t="s">
        <v>214</v>
      </c>
      <c r="I34" s="148"/>
      <c r="J34" s="44" t="s">
        <v>213</v>
      </c>
      <c r="K34" s="44" t="s">
        <v>215</v>
      </c>
      <c r="L34" s="87" t="s">
        <v>124</v>
      </c>
      <c r="M34" s="45">
        <v>4</v>
      </c>
      <c r="N34" s="46">
        <v>480.4</v>
      </c>
      <c r="O34" s="43">
        <f t="shared" si="0"/>
        <v>1921.6</v>
      </c>
      <c r="P34" s="86" t="s">
        <v>9</v>
      </c>
      <c r="Q34" s="32"/>
    </row>
    <row r="35" spans="1:17" ht="31.5" x14ac:dyDescent="0.4">
      <c r="A35" s="147" t="s">
        <v>49</v>
      </c>
      <c r="B35" s="148"/>
      <c r="C35" s="149" t="s">
        <v>47</v>
      </c>
      <c r="D35" s="150"/>
      <c r="E35" s="151" t="s">
        <v>155</v>
      </c>
      <c r="F35" s="151"/>
      <c r="G35" s="86" t="s">
        <v>174</v>
      </c>
      <c r="H35" s="147" t="s">
        <v>198</v>
      </c>
      <c r="I35" s="148"/>
      <c r="J35" s="44" t="s">
        <v>216</v>
      </c>
      <c r="K35" s="44" t="s">
        <v>198</v>
      </c>
      <c r="L35" s="87" t="s">
        <v>124</v>
      </c>
      <c r="M35" s="45">
        <v>4</v>
      </c>
      <c r="N35" s="46">
        <v>458.38</v>
      </c>
      <c r="O35" s="43">
        <f t="shared" si="0"/>
        <v>1833.52</v>
      </c>
      <c r="P35" s="86" t="s">
        <v>9</v>
      </c>
      <c r="Q35" s="32"/>
    </row>
    <row r="36" spans="1:17" ht="15.75" x14ac:dyDescent="0.4">
      <c r="A36" s="147" t="s">
        <v>30</v>
      </c>
      <c r="B36" s="148"/>
      <c r="C36" s="149" t="s">
        <v>47</v>
      </c>
      <c r="D36" s="150"/>
      <c r="E36" s="151" t="s">
        <v>155</v>
      </c>
      <c r="F36" s="151"/>
      <c r="G36" s="86" t="s">
        <v>174</v>
      </c>
      <c r="H36" s="147" t="s">
        <v>219</v>
      </c>
      <c r="I36" s="148"/>
      <c r="J36" s="44" t="s">
        <v>218</v>
      </c>
      <c r="K36" s="44" t="s">
        <v>217</v>
      </c>
      <c r="L36" s="87" t="s">
        <v>124</v>
      </c>
      <c r="M36" s="45">
        <v>4</v>
      </c>
      <c r="N36" s="46">
        <v>393.88</v>
      </c>
      <c r="O36" s="43">
        <f t="shared" si="0"/>
        <v>1575.52</v>
      </c>
      <c r="P36" s="86" t="s">
        <v>9</v>
      </c>
      <c r="Q36" s="32"/>
    </row>
    <row r="37" spans="1:17" ht="47.25" x14ac:dyDescent="0.4">
      <c r="A37" s="147" t="s">
        <v>30</v>
      </c>
      <c r="B37" s="148"/>
      <c r="C37" s="149" t="s">
        <v>7</v>
      </c>
      <c r="D37" s="150"/>
      <c r="E37" s="151" t="s">
        <v>155</v>
      </c>
      <c r="F37" s="151"/>
      <c r="G37" s="89" t="s">
        <v>174</v>
      </c>
      <c r="H37" s="147" t="s">
        <v>220</v>
      </c>
      <c r="I37" s="148"/>
      <c r="J37" s="44" t="s">
        <v>223</v>
      </c>
      <c r="K37" s="44" t="s">
        <v>221</v>
      </c>
      <c r="L37" s="40" t="s">
        <v>124</v>
      </c>
      <c r="M37" s="45">
        <v>17</v>
      </c>
      <c r="N37" s="46">
        <v>456.33</v>
      </c>
      <c r="O37" s="43">
        <f t="shared" si="0"/>
        <v>7757.61</v>
      </c>
      <c r="P37" s="89" t="s">
        <v>9</v>
      </c>
      <c r="Q37" s="32"/>
    </row>
    <row r="38" spans="1:17" ht="47.25" x14ac:dyDescent="0.4">
      <c r="A38" s="147" t="s">
        <v>30</v>
      </c>
      <c r="B38" s="148"/>
      <c r="C38" s="149" t="s">
        <v>7</v>
      </c>
      <c r="D38" s="150"/>
      <c r="E38" s="151" t="s">
        <v>155</v>
      </c>
      <c r="F38" s="151"/>
      <c r="G38" s="89" t="s">
        <v>174</v>
      </c>
      <c r="H38" s="147" t="s">
        <v>220</v>
      </c>
      <c r="I38" s="148"/>
      <c r="J38" s="89" t="s">
        <v>224</v>
      </c>
      <c r="K38" s="44" t="s">
        <v>222</v>
      </c>
      <c r="L38" s="87" t="s">
        <v>124</v>
      </c>
      <c r="M38" s="45">
        <v>1</v>
      </c>
      <c r="N38" s="46">
        <v>455.97</v>
      </c>
      <c r="O38" s="43">
        <f t="shared" si="0"/>
        <v>455.97</v>
      </c>
      <c r="P38" s="89" t="s">
        <v>9</v>
      </c>
      <c r="Q38" s="32"/>
    </row>
    <row r="39" spans="1:17" ht="51" customHeight="1" x14ac:dyDescent="0.4">
      <c r="A39" s="147" t="s">
        <v>30</v>
      </c>
      <c r="B39" s="148"/>
      <c r="C39" s="149" t="s">
        <v>6</v>
      </c>
      <c r="D39" s="150"/>
      <c r="E39" s="151" t="s">
        <v>155</v>
      </c>
      <c r="F39" s="151"/>
      <c r="G39" s="89" t="s">
        <v>174</v>
      </c>
      <c r="H39" s="147" t="s">
        <v>226</v>
      </c>
      <c r="I39" s="148"/>
      <c r="J39" s="44" t="s">
        <v>225</v>
      </c>
      <c r="K39" s="44"/>
      <c r="L39" s="40" t="s">
        <v>125</v>
      </c>
      <c r="M39" s="45">
        <v>8</v>
      </c>
      <c r="N39" s="46">
        <v>1113.05</v>
      </c>
      <c r="O39" s="43">
        <f t="shared" si="0"/>
        <v>8904.4</v>
      </c>
      <c r="P39" s="89" t="s">
        <v>9</v>
      </c>
      <c r="Q39" s="32"/>
    </row>
    <row r="40" spans="1:17" ht="48.6" customHeight="1" x14ac:dyDescent="0.4">
      <c r="A40" s="147" t="s">
        <v>30</v>
      </c>
      <c r="B40" s="148"/>
      <c r="C40" s="149" t="s">
        <v>6</v>
      </c>
      <c r="D40" s="150"/>
      <c r="E40" s="151" t="s">
        <v>155</v>
      </c>
      <c r="F40" s="151"/>
      <c r="G40" s="89" t="s">
        <v>174</v>
      </c>
      <c r="H40" s="147" t="s">
        <v>226</v>
      </c>
      <c r="I40" s="148"/>
      <c r="J40" s="89" t="s">
        <v>227</v>
      </c>
      <c r="K40" s="44"/>
      <c r="L40" s="87" t="s">
        <v>125</v>
      </c>
      <c r="M40" s="45">
        <v>17</v>
      </c>
      <c r="N40" s="46">
        <v>1113.05</v>
      </c>
      <c r="O40" s="43">
        <f t="shared" si="0"/>
        <v>18921.849999999999</v>
      </c>
      <c r="P40" s="89" t="s">
        <v>9</v>
      </c>
      <c r="Q40" s="32"/>
    </row>
    <row r="41" spans="1:17" ht="45.6" customHeight="1" x14ac:dyDescent="0.4">
      <c r="A41" s="147" t="s">
        <v>30</v>
      </c>
      <c r="B41" s="148"/>
      <c r="C41" s="149" t="s">
        <v>6</v>
      </c>
      <c r="D41" s="150"/>
      <c r="E41" s="151" t="s">
        <v>155</v>
      </c>
      <c r="F41" s="151"/>
      <c r="G41" s="89" t="s">
        <v>174</v>
      </c>
      <c r="H41" s="147" t="s">
        <v>226</v>
      </c>
      <c r="I41" s="148"/>
      <c r="J41" s="44" t="s">
        <v>228</v>
      </c>
      <c r="K41" s="44"/>
      <c r="L41" s="87" t="s">
        <v>125</v>
      </c>
      <c r="M41" s="45">
        <v>1</v>
      </c>
      <c r="N41" s="46">
        <v>2195.4499999999998</v>
      </c>
      <c r="O41" s="43">
        <f t="shared" si="0"/>
        <v>2195.4499999999998</v>
      </c>
      <c r="P41" s="89" t="s">
        <v>9</v>
      </c>
      <c r="Q41" s="32"/>
    </row>
    <row r="42" spans="1:17" ht="46.8" customHeight="1" x14ac:dyDescent="0.4">
      <c r="A42" s="147" t="s">
        <v>30</v>
      </c>
      <c r="B42" s="148"/>
      <c r="C42" s="149" t="s">
        <v>6</v>
      </c>
      <c r="D42" s="150"/>
      <c r="E42" s="151" t="s">
        <v>155</v>
      </c>
      <c r="F42" s="151"/>
      <c r="G42" s="89" t="s">
        <v>174</v>
      </c>
      <c r="H42" s="147" t="s">
        <v>226</v>
      </c>
      <c r="I42" s="148"/>
      <c r="J42" s="44" t="s">
        <v>229</v>
      </c>
      <c r="K42" s="44"/>
      <c r="L42" s="87" t="s">
        <v>125</v>
      </c>
      <c r="M42" s="45">
        <v>1</v>
      </c>
      <c r="N42" s="46">
        <v>2195.4499999999998</v>
      </c>
      <c r="O42" s="43">
        <f t="shared" si="0"/>
        <v>2195.4499999999998</v>
      </c>
      <c r="P42" s="89" t="s">
        <v>9</v>
      </c>
      <c r="Q42" s="32"/>
    </row>
    <row r="43" spans="1:17" ht="31.5" x14ac:dyDescent="0.4">
      <c r="A43" s="147" t="s">
        <v>30</v>
      </c>
      <c r="B43" s="148"/>
      <c r="C43" s="149" t="s">
        <v>6</v>
      </c>
      <c r="D43" s="150"/>
      <c r="E43" s="151" t="s">
        <v>155</v>
      </c>
      <c r="F43" s="151"/>
      <c r="G43" s="89" t="s">
        <v>174</v>
      </c>
      <c r="H43" s="147" t="s">
        <v>226</v>
      </c>
      <c r="I43" s="148"/>
      <c r="J43" s="44" t="s">
        <v>228</v>
      </c>
      <c r="K43" s="44"/>
      <c r="L43" s="87" t="s">
        <v>125</v>
      </c>
      <c r="M43" s="45">
        <v>1</v>
      </c>
      <c r="N43" s="46">
        <v>1968.42</v>
      </c>
      <c r="O43" s="43">
        <f t="shared" si="0"/>
        <v>1968.42</v>
      </c>
      <c r="P43" s="89" t="s">
        <v>9</v>
      </c>
      <c r="Q43" s="32"/>
    </row>
    <row r="44" spans="1:17" ht="44.45" customHeight="1" x14ac:dyDescent="0.4">
      <c r="A44" s="147" t="s">
        <v>36</v>
      </c>
      <c r="B44" s="148"/>
      <c r="C44" s="149" t="s">
        <v>6</v>
      </c>
      <c r="D44" s="150"/>
      <c r="E44" s="151" t="s">
        <v>155</v>
      </c>
      <c r="F44" s="151"/>
      <c r="G44" s="89" t="s">
        <v>174</v>
      </c>
      <c r="H44" s="147" t="s">
        <v>226</v>
      </c>
      <c r="I44" s="148"/>
      <c r="J44" s="89" t="s">
        <v>228</v>
      </c>
      <c r="K44" s="44"/>
      <c r="L44" s="87" t="s">
        <v>125</v>
      </c>
      <c r="M44" s="45">
        <v>1</v>
      </c>
      <c r="N44" s="46">
        <v>1968.42</v>
      </c>
      <c r="O44" s="43">
        <f t="shared" si="0"/>
        <v>1968.42</v>
      </c>
      <c r="P44" s="89" t="s">
        <v>9</v>
      </c>
      <c r="Q44" s="32"/>
    </row>
    <row r="45" spans="1:17" ht="48.6" customHeight="1" x14ac:dyDescent="0.4">
      <c r="A45" s="147" t="s">
        <v>49</v>
      </c>
      <c r="B45" s="148"/>
      <c r="C45" s="149" t="s">
        <v>6</v>
      </c>
      <c r="D45" s="150"/>
      <c r="E45" s="151" t="s">
        <v>155</v>
      </c>
      <c r="F45" s="151"/>
      <c r="G45" s="89" t="s">
        <v>174</v>
      </c>
      <c r="H45" s="147" t="s">
        <v>226</v>
      </c>
      <c r="I45" s="148"/>
      <c r="J45" s="44" t="s">
        <v>227</v>
      </c>
      <c r="K45" s="44"/>
      <c r="L45" s="87" t="s">
        <v>125</v>
      </c>
      <c r="M45" s="45">
        <v>2</v>
      </c>
      <c r="N45" s="46">
        <v>1557.77</v>
      </c>
      <c r="O45" s="43">
        <f t="shared" si="0"/>
        <v>3115.54</v>
      </c>
      <c r="P45" s="89" t="s">
        <v>9</v>
      </c>
      <c r="Q45" s="32"/>
    </row>
    <row r="46" spans="1:17" ht="48" customHeight="1" x14ac:dyDescent="0.4">
      <c r="A46" s="147" t="s">
        <v>37</v>
      </c>
      <c r="B46" s="148"/>
      <c r="C46" s="149" t="s">
        <v>6</v>
      </c>
      <c r="D46" s="150"/>
      <c r="E46" s="151" t="s">
        <v>155</v>
      </c>
      <c r="F46" s="151"/>
      <c r="G46" s="89" t="s">
        <v>174</v>
      </c>
      <c r="H46" s="147" t="s">
        <v>226</v>
      </c>
      <c r="I46" s="148"/>
      <c r="J46" s="89" t="s">
        <v>227</v>
      </c>
      <c r="K46" s="44"/>
      <c r="L46" s="87" t="s">
        <v>125</v>
      </c>
      <c r="M46" s="45">
        <v>1</v>
      </c>
      <c r="N46" s="46">
        <v>1557.77</v>
      </c>
      <c r="O46" s="43">
        <f t="shared" si="0"/>
        <v>1557.77</v>
      </c>
      <c r="P46" s="89" t="s">
        <v>9</v>
      </c>
      <c r="Q46" s="32"/>
    </row>
    <row r="47" spans="1:17" ht="49.25" customHeight="1" x14ac:dyDescent="0.4">
      <c r="A47" s="147" t="s">
        <v>49</v>
      </c>
      <c r="B47" s="148"/>
      <c r="C47" s="149" t="s">
        <v>6</v>
      </c>
      <c r="D47" s="150"/>
      <c r="E47" s="151" t="s">
        <v>155</v>
      </c>
      <c r="F47" s="151"/>
      <c r="G47" s="89" t="s">
        <v>174</v>
      </c>
      <c r="H47" s="147" t="s">
        <v>226</v>
      </c>
      <c r="I47" s="148"/>
      <c r="J47" s="44" t="s">
        <v>225</v>
      </c>
      <c r="K47" s="44"/>
      <c r="L47" s="87" t="s">
        <v>125</v>
      </c>
      <c r="M47" s="45">
        <v>1</v>
      </c>
      <c r="N47" s="46">
        <v>1557.77</v>
      </c>
      <c r="O47" s="43">
        <f t="shared" si="0"/>
        <v>1557.77</v>
      </c>
      <c r="P47" s="89" t="s">
        <v>9</v>
      </c>
      <c r="Q47" s="32"/>
    </row>
    <row r="48" spans="1:17" ht="46.25" customHeight="1" x14ac:dyDescent="0.4">
      <c r="A48" s="147" t="s">
        <v>49</v>
      </c>
      <c r="B48" s="148"/>
      <c r="C48" s="149" t="s">
        <v>6</v>
      </c>
      <c r="D48" s="150"/>
      <c r="E48" s="151" t="s">
        <v>155</v>
      </c>
      <c r="F48" s="151"/>
      <c r="G48" s="89" t="s">
        <v>174</v>
      </c>
      <c r="H48" s="147" t="s">
        <v>226</v>
      </c>
      <c r="I48" s="148"/>
      <c r="J48" s="44" t="s">
        <v>230</v>
      </c>
      <c r="K48" s="44"/>
      <c r="L48" s="87" t="s">
        <v>125</v>
      </c>
      <c r="M48" s="45">
        <v>2</v>
      </c>
      <c r="N48" s="46">
        <v>1451.36</v>
      </c>
      <c r="O48" s="43">
        <f t="shared" si="0"/>
        <v>2902.72</v>
      </c>
      <c r="P48" s="89" t="s">
        <v>9</v>
      </c>
      <c r="Q48" s="32"/>
    </row>
    <row r="49" spans="1:17" ht="43.8" customHeight="1" x14ac:dyDescent="0.4">
      <c r="A49" s="147" t="s">
        <v>49</v>
      </c>
      <c r="B49" s="148"/>
      <c r="C49" s="149" t="s">
        <v>6</v>
      </c>
      <c r="D49" s="150"/>
      <c r="E49" s="151" t="s">
        <v>155</v>
      </c>
      <c r="F49" s="151"/>
      <c r="G49" s="89" t="s">
        <v>174</v>
      </c>
      <c r="H49" s="147" t="s">
        <v>226</v>
      </c>
      <c r="I49" s="148"/>
      <c r="J49" s="44" t="s">
        <v>231</v>
      </c>
      <c r="K49" s="44"/>
      <c r="L49" s="87" t="s">
        <v>125</v>
      </c>
      <c r="M49" s="45">
        <v>1</v>
      </c>
      <c r="N49" s="46">
        <v>3007.4</v>
      </c>
      <c r="O49" s="43">
        <f t="shared" si="0"/>
        <v>3007.4</v>
      </c>
      <c r="P49" s="89" t="s">
        <v>9</v>
      </c>
      <c r="Q49" s="32"/>
    </row>
    <row r="50" spans="1:17" ht="15.75" x14ac:dyDescent="0.4">
      <c r="A50" s="147" t="s">
        <v>30</v>
      </c>
      <c r="B50" s="148"/>
      <c r="C50" s="149" t="s">
        <v>6</v>
      </c>
      <c r="D50" s="150"/>
      <c r="E50" s="151" t="s">
        <v>155</v>
      </c>
      <c r="F50" s="151"/>
      <c r="G50" s="89" t="s">
        <v>174</v>
      </c>
      <c r="H50" s="147" t="s">
        <v>226</v>
      </c>
      <c r="I50" s="148"/>
      <c r="J50" s="44" t="s">
        <v>225</v>
      </c>
      <c r="K50" s="44"/>
      <c r="L50" s="87" t="s">
        <v>125</v>
      </c>
      <c r="M50" s="45">
        <v>1</v>
      </c>
      <c r="N50" s="46">
        <v>1284.53</v>
      </c>
      <c r="O50" s="43">
        <f t="shared" si="0"/>
        <v>1284.53</v>
      </c>
      <c r="P50" s="89" t="s">
        <v>9</v>
      </c>
      <c r="Q50" s="32"/>
    </row>
    <row r="51" spans="1:17" ht="53.45" customHeight="1" x14ac:dyDescent="0.4">
      <c r="A51" s="147" t="s">
        <v>30</v>
      </c>
      <c r="B51" s="148"/>
      <c r="C51" s="149" t="s">
        <v>6</v>
      </c>
      <c r="D51" s="150"/>
      <c r="E51" s="151" t="s">
        <v>155</v>
      </c>
      <c r="F51" s="151"/>
      <c r="G51" s="89" t="s">
        <v>174</v>
      </c>
      <c r="H51" s="147" t="s">
        <v>226</v>
      </c>
      <c r="I51" s="148"/>
      <c r="J51" s="44" t="s">
        <v>227</v>
      </c>
      <c r="K51" s="44"/>
      <c r="L51" s="87" t="s">
        <v>125</v>
      </c>
      <c r="M51" s="45">
        <v>4</v>
      </c>
      <c r="N51" s="46">
        <v>1991.84</v>
      </c>
      <c r="O51" s="43">
        <f t="shared" si="0"/>
        <v>7967.36</v>
      </c>
      <c r="P51" s="89" t="s">
        <v>9</v>
      </c>
      <c r="Q51" s="32"/>
    </row>
    <row r="52" spans="1:17" ht="47.45" customHeight="1" x14ac:dyDescent="0.4">
      <c r="A52" s="147" t="s">
        <v>30</v>
      </c>
      <c r="B52" s="148"/>
      <c r="C52" s="149" t="s">
        <v>6</v>
      </c>
      <c r="D52" s="150"/>
      <c r="E52" s="151" t="s">
        <v>155</v>
      </c>
      <c r="F52" s="151"/>
      <c r="G52" s="89" t="s">
        <v>174</v>
      </c>
      <c r="H52" s="147" t="s">
        <v>226</v>
      </c>
      <c r="I52" s="148"/>
      <c r="J52" s="44" t="s">
        <v>225</v>
      </c>
      <c r="K52" s="44"/>
      <c r="L52" s="87" t="s">
        <v>125</v>
      </c>
      <c r="M52" s="45">
        <v>4</v>
      </c>
      <c r="N52" s="46">
        <v>1991.84</v>
      </c>
      <c r="O52" s="43">
        <f t="shared" si="0"/>
        <v>7967.36</v>
      </c>
      <c r="P52" s="89" t="s">
        <v>9</v>
      </c>
      <c r="Q52" s="32"/>
    </row>
    <row r="53" spans="1:17" ht="47.45" customHeight="1" x14ac:dyDescent="0.4">
      <c r="A53" s="147" t="s">
        <v>30</v>
      </c>
      <c r="B53" s="148"/>
      <c r="C53" s="149" t="s">
        <v>6</v>
      </c>
      <c r="D53" s="150"/>
      <c r="E53" s="151" t="s">
        <v>155</v>
      </c>
      <c r="F53" s="151"/>
      <c r="G53" s="89" t="s">
        <v>174</v>
      </c>
      <c r="H53" s="147" t="s">
        <v>226</v>
      </c>
      <c r="I53" s="148"/>
      <c r="J53" s="44" t="s">
        <v>232</v>
      </c>
      <c r="K53" s="44"/>
      <c r="L53" s="87" t="s">
        <v>125</v>
      </c>
      <c r="M53" s="45">
        <v>4</v>
      </c>
      <c r="N53" s="46">
        <v>3211.35</v>
      </c>
      <c r="O53" s="43">
        <f t="shared" si="0"/>
        <v>12845.4</v>
      </c>
      <c r="P53" s="89" t="s">
        <v>9</v>
      </c>
      <c r="Q53" s="32"/>
    </row>
    <row r="54" spans="1:17" ht="54.6" customHeight="1" x14ac:dyDescent="0.4">
      <c r="A54" s="147" t="s">
        <v>30</v>
      </c>
      <c r="B54" s="148"/>
      <c r="C54" s="149" t="s">
        <v>6</v>
      </c>
      <c r="D54" s="150"/>
      <c r="E54" s="151" t="s">
        <v>155</v>
      </c>
      <c r="F54" s="151"/>
      <c r="G54" s="89" t="s">
        <v>174</v>
      </c>
      <c r="H54" s="147" t="s">
        <v>226</v>
      </c>
      <c r="I54" s="148"/>
      <c r="J54" s="44" t="s">
        <v>227</v>
      </c>
      <c r="K54" s="44"/>
      <c r="L54" s="87" t="s">
        <v>125</v>
      </c>
      <c r="M54" s="45">
        <v>3</v>
      </c>
      <c r="N54" s="46">
        <v>1431.43</v>
      </c>
      <c r="O54" s="43">
        <f t="shared" si="0"/>
        <v>4294.29</v>
      </c>
      <c r="P54" s="89" t="s">
        <v>9</v>
      </c>
      <c r="Q54" s="32"/>
    </row>
    <row r="55" spans="1:17" ht="76.25" customHeight="1" x14ac:dyDescent="0.4">
      <c r="A55" s="147" t="s">
        <v>30</v>
      </c>
      <c r="B55" s="148"/>
      <c r="C55" s="149" t="s">
        <v>6</v>
      </c>
      <c r="D55" s="150"/>
      <c r="E55" s="151" t="s">
        <v>155</v>
      </c>
      <c r="F55" s="151"/>
      <c r="G55" s="89" t="s">
        <v>174</v>
      </c>
      <c r="H55" s="147" t="s">
        <v>234</v>
      </c>
      <c r="I55" s="148"/>
      <c r="J55" s="44" t="s">
        <v>233</v>
      </c>
      <c r="K55" s="44"/>
      <c r="L55" s="87" t="s">
        <v>125</v>
      </c>
      <c r="M55" s="45">
        <v>1</v>
      </c>
      <c r="N55" s="46">
        <v>3692.4</v>
      </c>
      <c r="O55" s="43">
        <f t="shared" si="0"/>
        <v>3692.4</v>
      </c>
      <c r="P55" s="89" t="s">
        <v>9</v>
      </c>
      <c r="Q55" s="32"/>
    </row>
    <row r="56" spans="1:17" ht="49.25" customHeight="1" x14ac:dyDescent="0.4">
      <c r="A56" s="147" t="s">
        <v>49</v>
      </c>
      <c r="B56" s="148"/>
      <c r="C56" s="149" t="s">
        <v>6</v>
      </c>
      <c r="D56" s="150"/>
      <c r="E56" s="151" t="s">
        <v>155</v>
      </c>
      <c r="F56" s="151"/>
      <c r="G56" s="89" t="s">
        <v>174</v>
      </c>
      <c r="H56" s="147" t="s">
        <v>226</v>
      </c>
      <c r="I56" s="148"/>
      <c r="J56" s="44" t="s">
        <v>225</v>
      </c>
      <c r="K56" s="44"/>
      <c r="L56" s="87" t="s">
        <v>125</v>
      </c>
      <c r="M56" s="45">
        <v>4</v>
      </c>
      <c r="N56" s="46">
        <v>1013.25</v>
      </c>
      <c r="O56" s="43">
        <f t="shared" si="0"/>
        <v>4053</v>
      </c>
      <c r="P56" s="89" t="s">
        <v>9</v>
      </c>
      <c r="Q56" s="32"/>
    </row>
    <row r="57" spans="1:17" ht="50.45" customHeight="1" x14ac:dyDescent="0.4">
      <c r="A57" s="147" t="s">
        <v>37</v>
      </c>
      <c r="B57" s="148"/>
      <c r="C57" s="149" t="s">
        <v>6</v>
      </c>
      <c r="D57" s="150"/>
      <c r="E57" s="151" t="s">
        <v>155</v>
      </c>
      <c r="F57" s="151"/>
      <c r="G57" s="89" t="s">
        <v>174</v>
      </c>
      <c r="H57" s="147" t="s">
        <v>226</v>
      </c>
      <c r="I57" s="148"/>
      <c r="J57" s="44" t="s">
        <v>235</v>
      </c>
      <c r="K57" s="44"/>
      <c r="L57" s="87" t="s">
        <v>125</v>
      </c>
      <c r="M57" s="45">
        <v>1</v>
      </c>
      <c r="N57" s="46">
        <v>1659.33</v>
      </c>
      <c r="O57" s="43">
        <f t="shared" si="0"/>
        <v>1659.33</v>
      </c>
      <c r="P57" s="89" t="s">
        <v>9</v>
      </c>
      <c r="Q57" s="32"/>
    </row>
    <row r="58" spans="1:17" ht="50.45" customHeight="1" x14ac:dyDescent="0.4">
      <c r="A58" s="147" t="s">
        <v>49</v>
      </c>
      <c r="B58" s="148"/>
      <c r="C58" s="149" t="s">
        <v>6</v>
      </c>
      <c r="D58" s="150"/>
      <c r="E58" s="151" t="s">
        <v>155</v>
      </c>
      <c r="F58" s="151"/>
      <c r="G58" s="89" t="s">
        <v>174</v>
      </c>
      <c r="H58" s="147" t="s">
        <v>226</v>
      </c>
      <c r="I58" s="148"/>
      <c r="J58" s="89" t="s">
        <v>235</v>
      </c>
      <c r="K58" s="44"/>
      <c r="L58" s="87" t="s">
        <v>125</v>
      </c>
      <c r="M58" s="45">
        <v>1</v>
      </c>
      <c r="N58" s="46">
        <v>2715.26</v>
      </c>
      <c r="O58" s="43">
        <f t="shared" si="0"/>
        <v>2715.26</v>
      </c>
      <c r="P58" s="89" t="s">
        <v>9</v>
      </c>
      <c r="Q58" s="32"/>
    </row>
    <row r="59" spans="1:17" ht="47.45" customHeight="1" x14ac:dyDescent="0.4">
      <c r="A59" s="147" t="s">
        <v>49</v>
      </c>
      <c r="B59" s="148"/>
      <c r="C59" s="149" t="s">
        <v>6</v>
      </c>
      <c r="D59" s="150"/>
      <c r="E59" s="151" t="s">
        <v>155</v>
      </c>
      <c r="F59" s="151"/>
      <c r="G59" s="89" t="s">
        <v>174</v>
      </c>
      <c r="H59" s="147" t="s">
        <v>226</v>
      </c>
      <c r="I59" s="148"/>
      <c r="J59" s="44" t="s">
        <v>235</v>
      </c>
      <c r="K59" s="44"/>
      <c r="L59" s="87" t="s">
        <v>125</v>
      </c>
      <c r="M59" s="45">
        <v>1</v>
      </c>
      <c r="N59" s="46">
        <v>2656.38</v>
      </c>
      <c r="O59" s="43">
        <f t="shared" si="0"/>
        <v>2656.38</v>
      </c>
      <c r="P59" s="89" t="s">
        <v>9</v>
      </c>
      <c r="Q59" s="32"/>
    </row>
    <row r="60" spans="1:17" ht="48.6" customHeight="1" x14ac:dyDescent="0.4">
      <c r="A60" s="147" t="s">
        <v>49</v>
      </c>
      <c r="B60" s="148"/>
      <c r="C60" s="149" t="s">
        <v>6</v>
      </c>
      <c r="D60" s="150"/>
      <c r="E60" s="151" t="s">
        <v>155</v>
      </c>
      <c r="F60" s="151"/>
      <c r="G60" s="89" t="s">
        <v>174</v>
      </c>
      <c r="H60" s="147" t="s">
        <v>226</v>
      </c>
      <c r="I60" s="148"/>
      <c r="J60" s="44" t="s">
        <v>227</v>
      </c>
      <c r="K60" s="44"/>
      <c r="L60" s="87" t="s">
        <v>125</v>
      </c>
      <c r="M60" s="45">
        <v>3</v>
      </c>
      <c r="N60" s="46">
        <v>981.05</v>
      </c>
      <c r="O60" s="43">
        <f t="shared" si="0"/>
        <v>2943.1499999999996</v>
      </c>
      <c r="P60" s="89" t="s">
        <v>9</v>
      </c>
      <c r="Q60" s="32"/>
    </row>
    <row r="61" spans="1:17" ht="46.25" customHeight="1" x14ac:dyDescent="0.4">
      <c r="A61" s="147" t="s">
        <v>49</v>
      </c>
      <c r="B61" s="148"/>
      <c r="C61" s="149" t="s">
        <v>6</v>
      </c>
      <c r="D61" s="150"/>
      <c r="E61" s="151" t="s">
        <v>155</v>
      </c>
      <c r="F61" s="151"/>
      <c r="G61" s="89" t="s">
        <v>174</v>
      </c>
      <c r="H61" s="147" t="s">
        <v>226</v>
      </c>
      <c r="I61" s="148"/>
      <c r="J61" s="89" t="s">
        <v>225</v>
      </c>
      <c r="K61" s="44"/>
      <c r="L61" s="87" t="s">
        <v>125</v>
      </c>
      <c r="M61" s="45">
        <v>3</v>
      </c>
      <c r="N61" s="46">
        <v>981.05</v>
      </c>
      <c r="O61" s="43">
        <f t="shared" si="0"/>
        <v>2943.1499999999996</v>
      </c>
      <c r="P61" s="89" t="s">
        <v>9</v>
      </c>
      <c r="Q61" s="32"/>
    </row>
    <row r="62" spans="1:17" ht="50.45" customHeight="1" x14ac:dyDescent="0.4">
      <c r="A62" s="147" t="s">
        <v>49</v>
      </c>
      <c r="B62" s="148"/>
      <c r="C62" s="149" t="s">
        <v>6</v>
      </c>
      <c r="D62" s="150"/>
      <c r="E62" s="151" t="s">
        <v>155</v>
      </c>
      <c r="F62" s="151"/>
      <c r="G62" s="89" t="s">
        <v>174</v>
      </c>
      <c r="H62" s="147" t="s">
        <v>226</v>
      </c>
      <c r="I62" s="148"/>
      <c r="J62" s="44" t="s">
        <v>236</v>
      </c>
      <c r="K62" s="44"/>
      <c r="L62" s="87" t="s">
        <v>125</v>
      </c>
      <c r="M62" s="45">
        <v>1</v>
      </c>
      <c r="N62" s="46">
        <v>1556.53</v>
      </c>
      <c r="O62" s="43">
        <f t="shared" si="0"/>
        <v>1556.53</v>
      </c>
      <c r="P62" s="89" t="s">
        <v>9</v>
      </c>
      <c r="Q62" s="32"/>
    </row>
    <row r="63" spans="1:17" ht="52.25" customHeight="1" x14ac:dyDescent="0.4">
      <c r="A63" s="147" t="s">
        <v>49</v>
      </c>
      <c r="B63" s="148"/>
      <c r="C63" s="149" t="s">
        <v>6</v>
      </c>
      <c r="D63" s="150"/>
      <c r="E63" s="151" t="s">
        <v>155</v>
      </c>
      <c r="F63" s="151"/>
      <c r="G63" s="89" t="s">
        <v>174</v>
      </c>
      <c r="H63" s="147" t="s">
        <v>226</v>
      </c>
      <c r="I63" s="148"/>
      <c r="J63" s="89" t="s">
        <v>225</v>
      </c>
      <c r="K63" s="44"/>
      <c r="L63" s="87" t="s">
        <v>125</v>
      </c>
      <c r="M63" s="45">
        <v>1</v>
      </c>
      <c r="N63" s="46">
        <v>1161.1099999999999</v>
      </c>
      <c r="O63" s="43">
        <f t="shared" si="0"/>
        <v>1161.1099999999999</v>
      </c>
      <c r="P63" s="89" t="s">
        <v>9</v>
      </c>
      <c r="Q63" s="32"/>
    </row>
    <row r="64" spans="1:17" ht="31.5" x14ac:dyDescent="0.4">
      <c r="A64" s="147" t="s">
        <v>36</v>
      </c>
      <c r="B64" s="148"/>
      <c r="C64" s="149" t="s">
        <v>38</v>
      </c>
      <c r="D64" s="150"/>
      <c r="E64" s="151" t="s">
        <v>253</v>
      </c>
      <c r="F64" s="151"/>
      <c r="G64" s="44" t="s">
        <v>253</v>
      </c>
      <c r="H64" s="147"/>
      <c r="I64" s="148"/>
      <c r="J64" s="44" t="s">
        <v>254</v>
      </c>
      <c r="K64" s="44"/>
      <c r="L64" s="87" t="s">
        <v>125</v>
      </c>
      <c r="M64" s="45">
        <v>1</v>
      </c>
      <c r="N64" s="46">
        <v>45497</v>
      </c>
      <c r="O64" s="43">
        <f t="shared" si="0"/>
        <v>45497</v>
      </c>
      <c r="P64" s="89" t="s">
        <v>4</v>
      </c>
      <c r="Q64" s="32"/>
    </row>
    <row r="65" spans="1:17" ht="31.5" x14ac:dyDescent="0.4">
      <c r="A65" s="147" t="s">
        <v>49</v>
      </c>
      <c r="B65" s="148"/>
      <c r="C65" s="149" t="s">
        <v>27</v>
      </c>
      <c r="D65" s="150"/>
      <c r="E65" s="151" t="s">
        <v>155</v>
      </c>
      <c r="F65" s="151"/>
      <c r="G65" s="44" t="s">
        <v>331</v>
      </c>
      <c r="H65" s="147" t="s">
        <v>333</v>
      </c>
      <c r="I65" s="148"/>
      <c r="J65" s="44" t="s">
        <v>332</v>
      </c>
      <c r="K65" s="44" t="s">
        <v>334</v>
      </c>
      <c r="L65" s="40" t="s">
        <v>124</v>
      </c>
      <c r="M65" s="45">
        <v>2</v>
      </c>
      <c r="N65" s="46">
        <v>578.38</v>
      </c>
      <c r="O65" s="43">
        <f t="shared" si="0"/>
        <v>1156.76</v>
      </c>
      <c r="P65" s="89" t="s">
        <v>4</v>
      </c>
      <c r="Q65" s="32"/>
    </row>
    <row r="66" spans="1:17" ht="31.5" x14ac:dyDescent="0.4">
      <c r="A66" s="147" t="s">
        <v>49</v>
      </c>
      <c r="B66" s="148"/>
      <c r="C66" s="149" t="s">
        <v>47</v>
      </c>
      <c r="D66" s="150"/>
      <c r="E66" s="151" t="s">
        <v>155</v>
      </c>
      <c r="F66" s="151"/>
      <c r="G66" s="44" t="s">
        <v>335</v>
      </c>
      <c r="H66" s="147" t="s">
        <v>338</v>
      </c>
      <c r="I66" s="148"/>
      <c r="J66" s="44" t="s">
        <v>336</v>
      </c>
      <c r="K66" s="44" t="s">
        <v>337</v>
      </c>
      <c r="L66" s="87" t="s">
        <v>124</v>
      </c>
      <c r="M66" s="45">
        <v>12</v>
      </c>
      <c r="N66" s="46">
        <v>248.13</v>
      </c>
      <c r="O66" s="43">
        <f t="shared" si="0"/>
        <v>2977.56</v>
      </c>
      <c r="P66" s="89" t="s">
        <v>4</v>
      </c>
      <c r="Q66" s="32"/>
    </row>
    <row r="67" spans="1:17" ht="33.6" customHeight="1" x14ac:dyDescent="0.4">
      <c r="A67" s="147" t="s">
        <v>49</v>
      </c>
      <c r="B67" s="148"/>
      <c r="C67" s="149" t="s">
        <v>27</v>
      </c>
      <c r="D67" s="150"/>
      <c r="E67" s="151" t="s">
        <v>155</v>
      </c>
      <c r="F67" s="151"/>
      <c r="G67" s="44" t="s">
        <v>339</v>
      </c>
      <c r="H67" s="147" t="s">
        <v>340</v>
      </c>
      <c r="I67" s="148"/>
      <c r="J67" s="44" t="s">
        <v>341</v>
      </c>
      <c r="K67" s="44" t="s">
        <v>342</v>
      </c>
      <c r="L67" s="40" t="s">
        <v>125</v>
      </c>
      <c r="M67" s="45">
        <v>48</v>
      </c>
      <c r="N67" s="46">
        <v>149.99</v>
      </c>
      <c r="O67" s="43">
        <f t="shared" si="0"/>
        <v>7199.52</v>
      </c>
      <c r="P67" s="89" t="s">
        <v>4</v>
      </c>
      <c r="Q67" s="32"/>
    </row>
    <row r="68" spans="1:17" ht="31.5" x14ac:dyDescent="0.4">
      <c r="A68" s="147" t="s">
        <v>49</v>
      </c>
      <c r="B68" s="148"/>
      <c r="C68" s="149" t="s">
        <v>47</v>
      </c>
      <c r="D68" s="150"/>
      <c r="E68" s="151" t="s">
        <v>343</v>
      </c>
      <c r="F68" s="151"/>
      <c r="G68" s="44" t="s">
        <v>344</v>
      </c>
      <c r="H68" s="147" t="s">
        <v>347</v>
      </c>
      <c r="I68" s="148"/>
      <c r="J68" s="44" t="s">
        <v>346</v>
      </c>
      <c r="K68" s="44" t="s">
        <v>345</v>
      </c>
      <c r="L68" s="40" t="s">
        <v>124</v>
      </c>
      <c r="M68" s="45">
        <v>3</v>
      </c>
      <c r="N68" s="46">
        <v>502.95</v>
      </c>
      <c r="O68" s="43">
        <f t="shared" si="0"/>
        <v>1508.85</v>
      </c>
      <c r="P68" s="44" t="s">
        <v>9</v>
      </c>
      <c r="Q68" s="32"/>
    </row>
    <row r="69" spans="1:17" ht="33.6" customHeight="1" x14ac:dyDescent="0.4">
      <c r="A69" s="147" t="s">
        <v>37</v>
      </c>
      <c r="B69" s="148"/>
      <c r="C69" s="149" t="s">
        <v>47</v>
      </c>
      <c r="D69" s="150"/>
      <c r="E69" s="151" t="s">
        <v>343</v>
      </c>
      <c r="F69" s="151"/>
      <c r="G69" s="90" t="s">
        <v>344</v>
      </c>
      <c r="H69" s="147" t="s">
        <v>347</v>
      </c>
      <c r="I69" s="148"/>
      <c r="J69" s="44" t="s">
        <v>348</v>
      </c>
      <c r="K69" s="90" t="s">
        <v>345</v>
      </c>
      <c r="L69" s="87" t="s">
        <v>125</v>
      </c>
      <c r="M69" s="45">
        <v>2</v>
      </c>
      <c r="N69" s="46">
        <v>635.95000000000005</v>
      </c>
      <c r="O69" s="43">
        <f t="shared" ref="O69:O132" si="1">$M69*$N69</f>
        <v>1271.9000000000001</v>
      </c>
      <c r="P69" s="90" t="s">
        <v>9</v>
      </c>
      <c r="Q69" s="32"/>
    </row>
    <row r="70" spans="1:17" ht="31.5" x14ac:dyDescent="0.4">
      <c r="A70" s="147" t="s">
        <v>49</v>
      </c>
      <c r="B70" s="148"/>
      <c r="C70" s="149" t="s">
        <v>47</v>
      </c>
      <c r="D70" s="150"/>
      <c r="E70" s="151" t="s">
        <v>343</v>
      </c>
      <c r="F70" s="151"/>
      <c r="G70" s="90" t="s">
        <v>344</v>
      </c>
      <c r="H70" s="147" t="s">
        <v>350</v>
      </c>
      <c r="I70" s="148"/>
      <c r="J70" s="44" t="s">
        <v>352</v>
      </c>
      <c r="K70" s="90" t="s">
        <v>349</v>
      </c>
      <c r="L70" s="40" t="s">
        <v>124</v>
      </c>
      <c r="M70" s="45">
        <v>63</v>
      </c>
      <c r="N70" s="46">
        <v>264.60000000000002</v>
      </c>
      <c r="O70" s="43">
        <f t="shared" si="1"/>
        <v>16669.800000000003</v>
      </c>
      <c r="P70" s="90" t="s">
        <v>9</v>
      </c>
      <c r="Q70" s="32"/>
    </row>
    <row r="71" spans="1:17" ht="47.25" x14ac:dyDescent="0.4">
      <c r="A71" s="147" t="s">
        <v>30</v>
      </c>
      <c r="B71" s="148"/>
      <c r="C71" s="149" t="s">
        <v>47</v>
      </c>
      <c r="D71" s="150"/>
      <c r="E71" s="151" t="s">
        <v>343</v>
      </c>
      <c r="F71" s="151"/>
      <c r="G71" s="90" t="s">
        <v>344</v>
      </c>
      <c r="H71" s="147" t="s">
        <v>353</v>
      </c>
      <c r="I71" s="148"/>
      <c r="J71" s="44" t="s">
        <v>354</v>
      </c>
      <c r="K71" s="44" t="s">
        <v>351</v>
      </c>
      <c r="L71" s="40" t="s">
        <v>124</v>
      </c>
      <c r="M71" s="45">
        <v>17</v>
      </c>
      <c r="N71" s="46">
        <v>691.6</v>
      </c>
      <c r="O71" s="43">
        <f t="shared" si="1"/>
        <v>11757.2</v>
      </c>
      <c r="P71" s="90" t="s">
        <v>9</v>
      </c>
      <c r="Q71" s="32"/>
    </row>
    <row r="72" spans="1:17" ht="47.25" x14ac:dyDescent="0.4">
      <c r="A72" s="147" t="s">
        <v>37</v>
      </c>
      <c r="B72" s="148"/>
      <c r="C72" s="149" t="s">
        <v>47</v>
      </c>
      <c r="D72" s="150"/>
      <c r="E72" s="151" t="s">
        <v>343</v>
      </c>
      <c r="F72" s="151"/>
      <c r="G72" s="90" t="s">
        <v>344</v>
      </c>
      <c r="H72" s="147" t="s">
        <v>355</v>
      </c>
      <c r="I72" s="148"/>
      <c r="J72" s="44" t="s">
        <v>357</v>
      </c>
      <c r="K72" s="44" t="s">
        <v>356</v>
      </c>
      <c r="L72" s="87" t="s">
        <v>124</v>
      </c>
      <c r="M72" s="45">
        <v>4</v>
      </c>
      <c r="N72" s="46">
        <v>227.94</v>
      </c>
      <c r="O72" s="43">
        <f t="shared" si="1"/>
        <v>911.76</v>
      </c>
      <c r="P72" s="90" t="s">
        <v>9</v>
      </c>
      <c r="Q72" s="32"/>
    </row>
    <row r="73" spans="1:17" ht="31.5" x14ac:dyDescent="0.4">
      <c r="A73" s="147" t="s">
        <v>37</v>
      </c>
      <c r="B73" s="148"/>
      <c r="C73" s="149" t="s">
        <v>47</v>
      </c>
      <c r="D73" s="150"/>
      <c r="E73" s="151" t="s">
        <v>343</v>
      </c>
      <c r="F73" s="151"/>
      <c r="G73" s="90" t="s">
        <v>344</v>
      </c>
      <c r="H73" s="147" t="s">
        <v>358</v>
      </c>
      <c r="I73" s="148"/>
      <c r="J73" s="44" t="s">
        <v>359</v>
      </c>
      <c r="K73" s="44" t="s">
        <v>360</v>
      </c>
      <c r="L73" s="40" t="s">
        <v>125</v>
      </c>
      <c r="M73" s="45">
        <v>1</v>
      </c>
      <c r="N73" s="46">
        <v>466.9</v>
      </c>
      <c r="O73" s="43">
        <f t="shared" si="1"/>
        <v>466.9</v>
      </c>
      <c r="P73" s="90" t="s">
        <v>9</v>
      </c>
      <c r="Q73" s="32"/>
    </row>
    <row r="74" spans="1:17" ht="46.25" customHeight="1" x14ac:dyDescent="0.4">
      <c r="A74" s="147" t="s">
        <v>34</v>
      </c>
      <c r="B74" s="148"/>
      <c r="C74" s="149" t="s">
        <v>27</v>
      </c>
      <c r="D74" s="150"/>
      <c r="E74" s="151" t="s">
        <v>361</v>
      </c>
      <c r="F74" s="151"/>
      <c r="G74" s="44" t="s">
        <v>362</v>
      </c>
      <c r="H74" s="147" t="s">
        <v>364</v>
      </c>
      <c r="I74" s="148"/>
      <c r="J74" s="44" t="s">
        <v>365</v>
      </c>
      <c r="K74" s="44" t="s">
        <v>363</v>
      </c>
      <c r="L74" s="40" t="s">
        <v>124</v>
      </c>
      <c r="M74" s="45">
        <v>76</v>
      </c>
      <c r="N74" s="46">
        <v>186.88</v>
      </c>
      <c r="O74" s="43">
        <f t="shared" si="1"/>
        <v>14202.88</v>
      </c>
      <c r="P74" s="44" t="s">
        <v>4</v>
      </c>
      <c r="Q74" s="32"/>
    </row>
    <row r="75" spans="1:17" ht="31.5" x14ac:dyDescent="0.4">
      <c r="A75" s="147" t="s">
        <v>34</v>
      </c>
      <c r="B75" s="148"/>
      <c r="C75" s="149" t="s">
        <v>6</v>
      </c>
      <c r="D75" s="150"/>
      <c r="E75" s="151" t="s">
        <v>361</v>
      </c>
      <c r="F75" s="151"/>
      <c r="G75" s="90" t="s">
        <v>362</v>
      </c>
      <c r="H75" s="147" t="s">
        <v>366</v>
      </c>
      <c r="I75" s="148"/>
      <c r="J75" s="44" t="s">
        <v>368</v>
      </c>
      <c r="K75" s="44" t="s">
        <v>367</v>
      </c>
      <c r="L75" s="40" t="s">
        <v>124</v>
      </c>
      <c r="M75" s="45">
        <v>1600</v>
      </c>
      <c r="N75" s="46">
        <v>122.64</v>
      </c>
      <c r="O75" s="43">
        <f t="shared" si="1"/>
        <v>196224</v>
      </c>
      <c r="P75" s="90" t="s">
        <v>4</v>
      </c>
      <c r="Q75" s="32"/>
    </row>
    <row r="76" spans="1:17" ht="31.5" x14ac:dyDescent="0.4">
      <c r="A76" s="147" t="s">
        <v>34</v>
      </c>
      <c r="B76" s="148"/>
      <c r="C76" s="149" t="s">
        <v>6</v>
      </c>
      <c r="D76" s="150"/>
      <c r="E76" s="151" t="s">
        <v>361</v>
      </c>
      <c r="F76" s="151"/>
      <c r="G76" s="90" t="s">
        <v>362</v>
      </c>
      <c r="H76" s="147" t="s">
        <v>369</v>
      </c>
      <c r="I76" s="148"/>
      <c r="J76" s="90" t="s">
        <v>370</v>
      </c>
      <c r="K76" s="44" t="s">
        <v>371</v>
      </c>
      <c r="L76" s="40" t="s">
        <v>125</v>
      </c>
      <c r="M76" s="45">
        <v>58</v>
      </c>
      <c r="N76" s="46">
        <v>151.11000000000001</v>
      </c>
      <c r="O76" s="43">
        <f t="shared" si="1"/>
        <v>8764.380000000001</v>
      </c>
      <c r="P76" s="90" t="s">
        <v>4</v>
      </c>
      <c r="Q76" s="32"/>
    </row>
    <row r="77" spans="1:17" ht="31.5" x14ac:dyDescent="0.4">
      <c r="A77" s="147" t="s">
        <v>49</v>
      </c>
      <c r="B77" s="148"/>
      <c r="C77" s="149" t="s">
        <v>27</v>
      </c>
      <c r="D77" s="150"/>
      <c r="E77" s="151" t="s">
        <v>155</v>
      </c>
      <c r="F77" s="151"/>
      <c r="G77" s="44" t="s">
        <v>372</v>
      </c>
      <c r="H77" s="147" t="s">
        <v>373</v>
      </c>
      <c r="I77" s="148"/>
      <c r="J77" s="44" t="s">
        <v>375</v>
      </c>
      <c r="K77" s="44" t="s">
        <v>374</v>
      </c>
      <c r="L77" s="40" t="s">
        <v>125</v>
      </c>
      <c r="M77" s="45">
        <v>15</v>
      </c>
      <c r="N77" s="46">
        <v>459.21</v>
      </c>
      <c r="O77" s="43">
        <f t="shared" si="1"/>
        <v>6888.15</v>
      </c>
      <c r="P77" s="90" t="s">
        <v>4</v>
      </c>
      <c r="Q77" s="32"/>
    </row>
    <row r="78" spans="1:17" ht="31.5" x14ac:dyDescent="0.4">
      <c r="A78" s="147" t="s">
        <v>35</v>
      </c>
      <c r="B78" s="148"/>
      <c r="C78" s="149" t="s">
        <v>50</v>
      </c>
      <c r="D78" s="150"/>
      <c r="E78" s="151" t="s">
        <v>376</v>
      </c>
      <c r="F78" s="151"/>
      <c r="G78" s="44" t="s">
        <v>380</v>
      </c>
      <c r="H78" s="147" t="s">
        <v>381</v>
      </c>
      <c r="I78" s="148"/>
      <c r="J78" s="44" t="s">
        <v>383</v>
      </c>
      <c r="K78" s="44" t="s">
        <v>382</v>
      </c>
      <c r="L78" s="40" t="s">
        <v>125</v>
      </c>
      <c r="M78" s="45">
        <v>8</v>
      </c>
      <c r="N78" s="46">
        <v>220.34</v>
      </c>
      <c r="O78" s="43">
        <f t="shared" si="1"/>
        <v>1762.72</v>
      </c>
      <c r="P78" s="90" t="s">
        <v>4</v>
      </c>
      <c r="Q78" s="32"/>
    </row>
    <row r="79" spans="1:17" ht="31.5" x14ac:dyDescent="0.4">
      <c r="A79" s="147" t="s">
        <v>36</v>
      </c>
      <c r="B79" s="148"/>
      <c r="C79" s="149" t="s">
        <v>50</v>
      </c>
      <c r="D79" s="150"/>
      <c r="E79" s="151" t="s">
        <v>376</v>
      </c>
      <c r="F79" s="151"/>
      <c r="G79" s="90" t="s">
        <v>380</v>
      </c>
      <c r="H79" s="147" t="s">
        <v>381</v>
      </c>
      <c r="I79" s="148"/>
      <c r="J79" s="90" t="s">
        <v>383</v>
      </c>
      <c r="K79" s="90" t="s">
        <v>382</v>
      </c>
      <c r="L79" s="87" t="s">
        <v>125</v>
      </c>
      <c r="M79" s="45">
        <v>30</v>
      </c>
      <c r="N79" s="46">
        <v>224.94</v>
      </c>
      <c r="O79" s="43">
        <f t="shared" si="1"/>
        <v>6748.2</v>
      </c>
      <c r="P79" s="90" t="s">
        <v>4</v>
      </c>
      <c r="Q79" s="32"/>
    </row>
    <row r="80" spans="1:17" ht="31.5" x14ac:dyDescent="0.4">
      <c r="A80" s="147" t="s">
        <v>34</v>
      </c>
      <c r="B80" s="148"/>
      <c r="C80" s="149" t="s">
        <v>6</v>
      </c>
      <c r="D80" s="150"/>
      <c r="E80" s="151" t="s">
        <v>376</v>
      </c>
      <c r="F80" s="151"/>
      <c r="G80" s="90" t="s">
        <v>380</v>
      </c>
      <c r="H80" s="147" t="s">
        <v>384</v>
      </c>
      <c r="I80" s="148"/>
      <c r="J80" s="44" t="s">
        <v>386</v>
      </c>
      <c r="K80" s="90" t="s">
        <v>385</v>
      </c>
      <c r="L80" s="87" t="s">
        <v>125</v>
      </c>
      <c r="M80" s="45">
        <v>80</v>
      </c>
      <c r="N80" s="46">
        <v>817.65</v>
      </c>
      <c r="O80" s="43">
        <f t="shared" si="1"/>
        <v>65412</v>
      </c>
      <c r="P80" s="90" t="s">
        <v>4</v>
      </c>
      <c r="Q80" s="32"/>
    </row>
    <row r="81" spans="1:17" ht="31.5" x14ac:dyDescent="0.4">
      <c r="A81" s="147" t="s">
        <v>36</v>
      </c>
      <c r="B81" s="148"/>
      <c r="C81" s="149" t="s">
        <v>28</v>
      </c>
      <c r="D81" s="150"/>
      <c r="E81" s="151" t="s">
        <v>376</v>
      </c>
      <c r="F81" s="151"/>
      <c r="G81" s="44" t="s">
        <v>387</v>
      </c>
      <c r="H81" s="147" t="s">
        <v>390</v>
      </c>
      <c r="I81" s="148"/>
      <c r="J81" s="44" t="s">
        <v>388</v>
      </c>
      <c r="K81" s="44" t="s">
        <v>389</v>
      </c>
      <c r="L81" s="40" t="s">
        <v>124</v>
      </c>
      <c r="M81" s="45">
        <v>4</v>
      </c>
      <c r="N81" s="46">
        <v>1702</v>
      </c>
      <c r="O81" s="43">
        <f t="shared" si="1"/>
        <v>6808</v>
      </c>
      <c r="P81" s="90" t="s">
        <v>4</v>
      </c>
      <c r="Q81" s="32"/>
    </row>
    <row r="82" spans="1:17" ht="45.6" customHeight="1" x14ac:dyDescent="0.4">
      <c r="A82" s="147" t="s">
        <v>34</v>
      </c>
      <c r="B82" s="148"/>
      <c r="C82" s="149" t="s">
        <v>27</v>
      </c>
      <c r="D82" s="150"/>
      <c r="E82" s="151" t="s">
        <v>155</v>
      </c>
      <c r="F82" s="151"/>
      <c r="G82" s="44" t="s">
        <v>391</v>
      </c>
      <c r="H82" s="147" t="s">
        <v>395</v>
      </c>
      <c r="I82" s="148"/>
      <c r="J82" s="44" t="s">
        <v>397</v>
      </c>
      <c r="K82" s="44" t="s">
        <v>396</v>
      </c>
      <c r="L82" s="40" t="s">
        <v>125</v>
      </c>
      <c r="M82" s="45">
        <v>336</v>
      </c>
      <c r="N82" s="46">
        <v>73.010000000000005</v>
      </c>
      <c r="O82" s="43">
        <f t="shared" si="1"/>
        <v>24531.360000000001</v>
      </c>
      <c r="P82" s="90" t="s">
        <v>4</v>
      </c>
      <c r="Q82" s="32"/>
    </row>
    <row r="83" spans="1:17" ht="36" customHeight="1" x14ac:dyDescent="0.4">
      <c r="A83" s="147" t="s">
        <v>37</v>
      </c>
      <c r="B83" s="148"/>
      <c r="C83" s="149" t="s">
        <v>27</v>
      </c>
      <c r="D83" s="150"/>
      <c r="E83" s="151" t="s">
        <v>155</v>
      </c>
      <c r="F83" s="151"/>
      <c r="G83" s="90" t="s">
        <v>391</v>
      </c>
      <c r="H83" s="147" t="s">
        <v>399</v>
      </c>
      <c r="I83" s="148"/>
      <c r="J83" s="44" t="s">
        <v>400</v>
      </c>
      <c r="K83" s="90" t="s">
        <v>398</v>
      </c>
      <c r="L83" s="40" t="s">
        <v>124</v>
      </c>
      <c r="M83" s="45">
        <v>6</v>
      </c>
      <c r="N83" s="46">
        <v>142.29</v>
      </c>
      <c r="O83" s="43">
        <f t="shared" si="1"/>
        <v>853.74</v>
      </c>
      <c r="P83" s="90" t="s">
        <v>4</v>
      </c>
      <c r="Q83" s="32"/>
    </row>
    <row r="84" spans="1:17" ht="47.25" x14ac:dyDescent="0.4">
      <c r="A84" s="147" t="s">
        <v>36</v>
      </c>
      <c r="B84" s="148"/>
      <c r="C84" s="149" t="s">
        <v>27</v>
      </c>
      <c r="D84" s="150"/>
      <c r="E84" s="151" t="s">
        <v>155</v>
      </c>
      <c r="F84" s="151"/>
      <c r="G84" s="90" t="s">
        <v>391</v>
      </c>
      <c r="H84" s="147" t="s">
        <v>401</v>
      </c>
      <c r="I84" s="148"/>
      <c r="J84" s="44" t="s">
        <v>403</v>
      </c>
      <c r="K84" s="44" t="s">
        <v>402</v>
      </c>
      <c r="L84" s="40" t="s">
        <v>125</v>
      </c>
      <c r="M84" s="45">
        <v>34</v>
      </c>
      <c r="N84" s="46">
        <v>149.27000000000001</v>
      </c>
      <c r="O84" s="43">
        <f t="shared" si="1"/>
        <v>5075.18</v>
      </c>
      <c r="P84" s="90" t="s">
        <v>4</v>
      </c>
      <c r="Q84" s="32"/>
    </row>
    <row r="85" spans="1:17" ht="47.25" x14ac:dyDescent="0.4">
      <c r="A85" s="147" t="s">
        <v>36</v>
      </c>
      <c r="B85" s="148"/>
      <c r="C85" s="149" t="s">
        <v>27</v>
      </c>
      <c r="D85" s="150"/>
      <c r="E85" s="151" t="s">
        <v>155</v>
      </c>
      <c r="F85" s="151"/>
      <c r="G85" s="90" t="s">
        <v>391</v>
      </c>
      <c r="H85" s="147" t="s">
        <v>404</v>
      </c>
      <c r="I85" s="148"/>
      <c r="J85" s="44" t="s">
        <v>406</v>
      </c>
      <c r="K85" s="44" t="s">
        <v>405</v>
      </c>
      <c r="L85" s="87" t="s">
        <v>125</v>
      </c>
      <c r="M85" s="45">
        <v>34</v>
      </c>
      <c r="N85" s="46">
        <v>214.37</v>
      </c>
      <c r="O85" s="43">
        <f t="shared" si="1"/>
        <v>7288.58</v>
      </c>
      <c r="P85" s="90" t="s">
        <v>4</v>
      </c>
      <c r="Q85" s="32"/>
    </row>
    <row r="86" spans="1:17" ht="45.6" customHeight="1" x14ac:dyDescent="0.4">
      <c r="A86" s="147" t="s">
        <v>49</v>
      </c>
      <c r="B86" s="148"/>
      <c r="C86" s="149" t="s">
        <v>27</v>
      </c>
      <c r="D86" s="150"/>
      <c r="E86" s="151" t="s">
        <v>155</v>
      </c>
      <c r="F86" s="151"/>
      <c r="G86" s="90" t="s">
        <v>391</v>
      </c>
      <c r="H86" s="147" t="s">
        <v>407</v>
      </c>
      <c r="I86" s="148"/>
      <c r="J86" s="44" t="s">
        <v>409</v>
      </c>
      <c r="K86" s="44" t="s">
        <v>408</v>
      </c>
      <c r="L86" s="87" t="s">
        <v>125</v>
      </c>
      <c r="M86" s="45">
        <v>45</v>
      </c>
      <c r="N86" s="46">
        <v>50.69</v>
      </c>
      <c r="O86" s="43">
        <f t="shared" si="1"/>
        <v>2281.0499999999997</v>
      </c>
      <c r="P86" s="90" t="s">
        <v>4</v>
      </c>
      <c r="Q86" s="32"/>
    </row>
    <row r="87" spans="1:17" ht="31.5" x14ac:dyDescent="0.4">
      <c r="A87" s="147" t="s">
        <v>49</v>
      </c>
      <c r="B87" s="148"/>
      <c r="C87" s="149" t="s">
        <v>27</v>
      </c>
      <c r="D87" s="150"/>
      <c r="E87" s="151" t="s">
        <v>155</v>
      </c>
      <c r="F87" s="151"/>
      <c r="G87" s="90" t="s">
        <v>391</v>
      </c>
      <c r="H87" s="147" t="s">
        <v>407</v>
      </c>
      <c r="I87" s="148"/>
      <c r="J87" s="44" t="s">
        <v>412</v>
      </c>
      <c r="K87" s="44" t="s">
        <v>410</v>
      </c>
      <c r="L87" s="87" t="s">
        <v>125</v>
      </c>
      <c r="M87" s="45">
        <v>200</v>
      </c>
      <c r="N87" s="46">
        <v>31.16</v>
      </c>
      <c r="O87" s="43">
        <f t="shared" si="1"/>
        <v>6232</v>
      </c>
      <c r="P87" s="90" t="s">
        <v>4</v>
      </c>
      <c r="Q87" s="32"/>
    </row>
    <row r="88" spans="1:17" ht="47.25" x14ac:dyDescent="0.4">
      <c r="A88" s="147" t="s">
        <v>36</v>
      </c>
      <c r="B88" s="148"/>
      <c r="C88" s="149" t="s">
        <v>27</v>
      </c>
      <c r="D88" s="150"/>
      <c r="E88" s="151" t="s">
        <v>155</v>
      </c>
      <c r="F88" s="151"/>
      <c r="G88" s="90" t="s">
        <v>391</v>
      </c>
      <c r="H88" s="147" t="s">
        <v>401</v>
      </c>
      <c r="I88" s="148"/>
      <c r="J88" s="44" t="s">
        <v>413</v>
      </c>
      <c r="K88" s="44" t="s">
        <v>411</v>
      </c>
      <c r="L88" s="87" t="s">
        <v>125</v>
      </c>
      <c r="M88" s="45">
        <v>144</v>
      </c>
      <c r="N88" s="46">
        <v>149.27000000000001</v>
      </c>
      <c r="O88" s="43">
        <f t="shared" si="1"/>
        <v>21494.880000000001</v>
      </c>
      <c r="P88" s="90" t="s">
        <v>4</v>
      </c>
      <c r="Q88" s="32"/>
    </row>
    <row r="89" spans="1:17" ht="31.5" x14ac:dyDescent="0.4">
      <c r="A89" s="147" t="s">
        <v>34</v>
      </c>
      <c r="B89" s="148"/>
      <c r="C89" s="149" t="s">
        <v>127</v>
      </c>
      <c r="D89" s="150"/>
      <c r="E89" s="151" t="s">
        <v>155</v>
      </c>
      <c r="F89" s="151"/>
      <c r="G89" s="90" t="s">
        <v>391</v>
      </c>
      <c r="H89" s="147" t="s">
        <v>414</v>
      </c>
      <c r="I89" s="148"/>
      <c r="J89" s="44" t="s">
        <v>416</v>
      </c>
      <c r="K89" s="44" t="s">
        <v>415</v>
      </c>
      <c r="L89" s="40" t="s">
        <v>124</v>
      </c>
      <c r="M89" s="45">
        <v>34</v>
      </c>
      <c r="N89" s="46">
        <v>427.34</v>
      </c>
      <c r="O89" s="43">
        <f t="shared" si="1"/>
        <v>14529.56</v>
      </c>
      <c r="P89" s="90" t="s">
        <v>4</v>
      </c>
      <c r="Q89" s="32"/>
    </row>
    <row r="90" spans="1:17" ht="47.25" x14ac:dyDescent="0.4">
      <c r="A90" s="147" t="s">
        <v>34</v>
      </c>
      <c r="B90" s="148"/>
      <c r="C90" s="149" t="s">
        <v>28</v>
      </c>
      <c r="D90" s="150"/>
      <c r="E90" s="151" t="s">
        <v>155</v>
      </c>
      <c r="F90" s="151"/>
      <c r="G90" s="90" t="s">
        <v>391</v>
      </c>
      <c r="H90" s="147" t="s">
        <v>417</v>
      </c>
      <c r="I90" s="148"/>
      <c r="J90" s="44" t="s">
        <v>419</v>
      </c>
      <c r="K90" s="44" t="s">
        <v>418</v>
      </c>
      <c r="L90" s="87" t="s">
        <v>124</v>
      </c>
      <c r="M90" s="45">
        <v>11</v>
      </c>
      <c r="N90" s="46">
        <v>749.12</v>
      </c>
      <c r="O90" s="43">
        <f t="shared" si="1"/>
        <v>8240.32</v>
      </c>
      <c r="P90" s="90" t="s">
        <v>4</v>
      </c>
      <c r="Q90" s="32"/>
    </row>
    <row r="91" spans="1:17" ht="31.5" x14ac:dyDescent="0.4">
      <c r="A91" s="147" t="s">
        <v>35</v>
      </c>
      <c r="B91" s="148"/>
      <c r="C91" s="149" t="s">
        <v>7</v>
      </c>
      <c r="D91" s="150"/>
      <c r="E91" s="151" t="s">
        <v>155</v>
      </c>
      <c r="F91" s="151"/>
      <c r="G91" s="90" t="s">
        <v>391</v>
      </c>
      <c r="H91" s="147" t="s">
        <v>420</v>
      </c>
      <c r="I91" s="148"/>
      <c r="J91" s="44" t="s">
        <v>422</v>
      </c>
      <c r="K91" s="44" t="s">
        <v>421</v>
      </c>
      <c r="L91" s="87" t="s">
        <v>124</v>
      </c>
      <c r="M91" s="45">
        <v>8</v>
      </c>
      <c r="N91" s="46">
        <v>431.99</v>
      </c>
      <c r="O91" s="43">
        <f t="shared" si="1"/>
        <v>3455.92</v>
      </c>
      <c r="P91" s="90" t="s">
        <v>4</v>
      </c>
      <c r="Q91" s="32"/>
    </row>
    <row r="92" spans="1:17" ht="31.5" x14ac:dyDescent="0.4">
      <c r="A92" s="147" t="s">
        <v>35</v>
      </c>
      <c r="B92" s="148"/>
      <c r="C92" s="149" t="s">
        <v>7</v>
      </c>
      <c r="D92" s="150"/>
      <c r="E92" s="151" t="s">
        <v>155</v>
      </c>
      <c r="F92" s="151"/>
      <c r="G92" s="90" t="s">
        <v>391</v>
      </c>
      <c r="H92" s="147" t="s">
        <v>423</v>
      </c>
      <c r="I92" s="148"/>
      <c r="J92" s="44" t="s">
        <v>425</v>
      </c>
      <c r="K92" s="44" t="s">
        <v>424</v>
      </c>
      <c r="L92" s="87" t="s">
        <v>124</v>
      </c>
      <c r="M92" s="45">
        <v>12</v>
      </c>
      <c r="N92" s="46">
        <v>555.21</v>
      </c>
      <c r="O92" s="43">
        <f t="shared" si="1"/>
        <v>6662.52</v>
      </c>
      <c r="P92" s="90" t="s">
        <v>4</v>
      </c>
      <c r="Q92" s="32"/>
    </row>
    <row r="93" spans="1:17" ht="31.5" x14ac:dyDescent="0.4">
      <c r="A93" s="147" t="s">
        <v>35</v>
      </c>
      <c r="B93" s="148"/>
      <c r="C93" s="149" t="s">
        <v>7</v>
      </c>
      <c r="D93" s="150"/>
      <c r="E93" s="151" t="s">
        <v>155</v>
      </c>
      <c r="F93" s="151"/>
      <c r="G93" s="90" t="s">
        <v>391</v>
      </c>
      <c r="H93" s="147" t="s">
        <v>426</v>
      </c>
      <c r="I93" s="148"/>
      <c r="J93" s="44" t="s">
        <v>428</v>
      </c>
      <c r="K93" s="44" t="s">
        <v>427</v>
      </c>
      <c r="L93" s="87" t="s">
        <v>124</v>
      </c>
      <c r="M93" s="45">
        <v>12</v>
      </c>
      <c r="N93" s="46">
        <v>579.86</v>
      </c>
      <c r="O93" s="43">
        <f t="shared" si="1"/>
        <v>6958.32</v>
      </c>
      <c r="P93" s="90" t="s">
        <v>4</v>
      </c>
      <c r="Q93" s="32"/>
    </row>
    <row r="94" spans="1:17" ht="47.25" x14ac:dyDescent="0.4">
      <c r="A94" s="147" t="s">
        <v>35</v>
      </c>
      <c r="B94" s="148"/>
      <c r="C94" s="149" t="s">
        <v>7</v>
      </c>
      <c r="D94" s="150"/>
      <c r="E94" s="151" t="s">
        <v>155</v>
      </c>
      <c r="F94" s="151"/>
      <c r="G94" s="90" t="s">
        <v>391</v>
      </c>
      <c r="H94" s="147" t="s">
        <v>430</v>
      </c>
      <c r="I94" s="148"/>
      <c r="J94" s="44" t="s">
        <v>431</v>
      </c>
      <c r="K94" s="44" t="s">
        <v>429</v>
      </c>
      <c r="L94" s="87" t="s">
        <v>124</v>
      </c>
      <c r="M94" s="45">
        <v>17</v>
      </c>
      <c r="N94" s="46">
        <v>440.36</v>
      </c>
      <c r="O94" s="43">
        <f t="shared" si="1"/>
        <v>7486.12</v>
      </c>
      <c r="P94" s="90" t="s">
        <v>4</v>
      </c>
      <c r="Q94" s="32"/>
    </row>
    <row r="95" spans="1:17" ht="31.5" x14ac:dyDescent="0.4">
      <c r="A95" s="147" t="s">
        <v>35</v>
      </c>
      <c r="B95" s="148"/>
      <c r="C95" s="149" t="s">
        <v>7</v>
      </c>
      <c r="D95" s="150"/>
      <c r="E95" s="151" t="s">
        <v>155</v>
      </c>
      <c r="F95" s="151"/>
      <c r="G95" s="90" t="s">
        <v>391</v>
      </c>
      <c r="H95" s="147" t="s">
        <v>432</v>
      </c>
      <c r="I95" s="148"/>
      <c r="J95" s="44" t="s">
        <v>434</v>
      </c>
      <c r="K95" s="44" t="s">
        <v>433</v>
      </c>
      <c r="L95" s="87" t="s">
        <v>124</v>
      </c>
      <c r="M95" s="45">
        <v>11</v>
      </c>
      <c r="N95" s="46">
        <v>318.99</v>
      </c>
      <c r="O95" s="43">
        <f t="shared" si="1"/>
        <v>3508.8900000000003</v>
      </c>
      <c r="P95" s="90" t="s">
        <v>4</v>
      </c>
      <c r="Q95" s="32"/>
    </row>
    <row r="96" spans="1:17" ht="31.5" x14ac:dyDescent="0.4">
      <c r="A96" s="147" t="s">
        <v>35</v>
      </c>
      <c r="B96" s="148"/>
      <c r="C96" s="149" t="s">
        <v>7</v>
      </c>
      <c r="D96" s="150"/>
      <c r="E96" s="151" t="s">
        <v>155</v>
      </c>
      <c r="F96" s="151"/>
      <c r="G96" s="90" t="s">
        <v>391</v>
      </c>
      <c r="H96" s="147" t="s">
        <v>435</v>
      </c>
      <c r="I96" s="148"/>
      <c r="J96" s="44" t="s">
        <v>437</v>
      </c>
      <c r="K96" s="90" t="s">
        <v>436</v>
      </c>
      <c r="L96" s="87" t="s">
        <v>124</v>
      </c>
      <c r="M96" s="45">
        <v>10</v>
      </c>
      <c r="N96" s="46">
        <v>360.38</v>
      </c>
      <c r="O96" s="43">
        <f t="shared" si="1"/>
        <v>3603.8</v>
      </c>
      <c r="P96" s="90" t="s">
        <v>4</v>
      </c>
      <c r="Q96" s="32"/>
    </row>
    <row r="97" spans="1:17" ht="47.25" x14ac:dyDescent="0.4">
      <c r="A97" s="147" t="s">
        <v>49</v>
      </c>
      <c r="B97" s="148"/>
      <c r="C97" s="149" t="s">
        <v>7</v>
      </c>
      <c r="D97" s="150"/>
      <c r="E97" s="151" t="s">
        <v>155</v>
      </c>
      <c r="F97" s="151"/>
      <c r="G97" s="90" t="s">
        <v>391</v>
      </c>
      <c r="H97" s="147" t="s">
        <v>438</v>
      </c>
      <c r="I97" s="148"/>
      <c r="J97" s="44" t="s">
        <v>440</v>
      </c>
      <c r="K97" s="44" t="s">
        <v>439</v>
      </c>
      <c r="L97" s="40" t="s">
        <v>125</v>
      </c>
      <c r="M97" s="45">
        <v>13</v>
      </c>
      <c r="N97" s="46">
        <v>1032.49</v>
      </c>
      <c r="O97" s="43">
        <f t="shared" si="1"/>
        <v>13422.37</v>
      </c>
      <c r="P97" s="90" t="s">
        <v>4</v>
      </c>
      <c r="Q97" s="32"/>
    </row>
    <row r="98" spans="1:17" ht="31.5" x14ac:dyDescent="0.4">
      <c r="A98" s="147" t="s">
        <v>49</v>
      </c>
      <c r="B98" s="148"/>
      <c r="C98" s="149" t="s">
        <v>7</v>
      </c>
      <c r="D98" s="150"/>
      <c r="E98" s="151" t="s">
        <v>155</v>
      </c>
      <c r="F98" s="151"/>
      <c r="G98" s="90" t="s">
        <v>391</v>
      </c>
      <c r="H98" s="147" t="s">
        <v>441</v>
      </c>
      <c r="I98" s="148"/>
      <c r="J98" s="44" t="s">
        <v>443</v>
      </c>
      <c r="K98" s="44" t="s">
        <v>442</v>
      </c>
      <c r="L98" s="40" t="s">
        <v>124</v>
      </c>
      <c r="M98" s="45">
        <v>3</v>
      </c>
      <c r="N98" s="46">
        <v>412.46</v>
      </c>
      <c r="O98" s="43">
        <f t="shared" si="1"/>
        <v>1237.3799999999999</v>
      </c>
      <c r="P98" s="90" t="s">
        <v>4</v>
      </c>
      <c r="Q98" s="32"/>
    </row>
    <row r="99" spans="1:17" ht="31.5" x14ac:dyDescent="0.4">
      <c r="A99" s="147" t="s">
        <v>36</v>
      </c>
      <c r="B99" s="148"/>
      <c r="C99" s="149" t="s">
        <v>7</v>
      </c>
      <c r="D99" s="150"/>
      <c r="E99" s="151" t="s">
        <v>155</v>
      </c>
      <c r="F99" s="151"/>
      <c r="G99" s="90" t="s">
        <v>391</v>
      </c>
      <c r="H99" s="147" t="s">
        <v>444</v>
      </c>
      <c r="I99" s="148"/>
      <c r="J99" s="44" t="s">
        <v>446</v>
      </c>
      <c r="K99" s="44" t="s">
        <v>445</v>
      </c>
      <c r="L99" s="40" t="s">
        <v>125</v>
      </c>
      <c r="M99" s="45">
        <v>10</v>
      </c>
      <c r="N99" s="46">
        <v>550.1</v>
      </c>
      <c r="O99" s="43">
        <f t="shared" si="1"/>
        <v>5501</v>
      </c>
      <c r="P99" s="90" t="s">
        <v>4</v>
      </c>
      <c r="Q99" s="32"/>
    </row>
    <row r="100" spans="1:17" ht="31.5" x14ac:dyDescent="0.4">
      <c r="A100" s="147" t="s">
        <v>35</v>
      </c>
      <c r="B100" s="148"/>
      <c r="C100" s="149" t="s">
        <v>7</v>
      </c>
      <c r="D100" s="150"/>
      <c r="E100" s="151" t="s">
        <v>155</v>
      </c>
      <c r="F100" s="151"/>
      <c r="G100" s="90" t="s">
        <v>391</v>
      </c>
      <c r="H100" s="147" t="s">
        <v>444</v>
      </c>
      <c r="I100" s="148"/>
      <c r="J100" s="90" t="s">
        <v>446</v>
      </c>
      <c r="K100" s="90" t="s">
        <v>445</v>
      </c>
      <c r="L100" s="40" t="s">
        <v>125</v>
      </c>
      <c r="M100" s="45">
        <v>4</v>
      </c>
      <c r="N100" s="46">
        <v>550.1</v>
      </c>
      <c r="O100" s="43">
        <f t="shared" si="1"/>
        <v>2200.4</v>
      </c>
      <c r="P100" s="90" t="s">
        <v>4</v>
      </c>
      <c r="Q100" s="32"/>
    </row>
    <row r="101" spans="1:17" ht="31.5" x14ac:dyDescent="0.4">
      <c r="A101" s="147" t="s">
        <v>49</v>
      </c>
      <c r="B101" s="148"/>
      <c r="C101" s="149" t="s">
        <v>7</v>
      </c>
      <c r="D101" s="150"/>
      <c r="E101" s="151" t="s">
        <v>155</v>
      </c>
      <c r="F101" s="151"/>
      <c r="G101" s="90" t="s">
        <v>391</v>
      </c>
      <c r="H101" s="147" t="s">
        <v>444</v>
      </c>
      <c r="I101" s="148"/>
      <c r="J101" s="90" t="s">
        <v>447</v>
      </c>
      <c r="K101" s="90" t="s">
        <v>448</v>
      </c>
      <c r="L101" s="87" t="s">
        <v>125</v>
      </c>
      <c r="M101" s="45">
        <v>2</v>
      </c>
      <c r="N101" s="46">
        <v>566.37</v>
      </c>
      <c r="O101" s="43">
        <f t="shared" si="1"/>
        <v>1132.74</v>
      </c>
      <c r="P101" s="90" t="s">
        <v>4</v>
      </c>
      <c r="Q101" s="32"/>
    </row>
    <row r="102" spans="1:17" ht="47.25" x14ac:dyDescent="0.4">
      <c r="A102" s="147" t="s">
        <v>36</v>
      </c>
      <c r="B102" s="148"/>
      <c r="C102" s="149" t="s">
        <v>7</v>
      </c>
      <c r="D102" s="150"/>
      <c r="E102" s="151" t="s">
        <v>155</v>
      </c>
      <c r="F102" s="151"/>
      <c r="G102" s="90" t="s">
        <v>391</v>
      </c>
      <c r="H102" s="147" t="s">
        <v>438</v>
      </c>
      <c r="I102" s="148"/>
      <c r="J102" s="44" t="s">
        <v>450</v>
      </c>
      <c r="K102" s="44" t="s">
        <v>449</v>
      </c>
      <c r="L102" s="87" t="s">
        <v>125</v>
      </c>
      <c r="M102" s="45">
        <v>2</v>
      </c>
      <c r="N102" s="46">
        <v>552.41999999999996</v>
      </c>
      <c r="O102" s="43">
        <f t="shared" si="1"/>
        <v>1104.8399999999999</v>
      </c>
      <c r="P102" s="90" t="s">
        <v>4</v>
      </c>
      <c r="Q102" s="32"/>
    </row>
    <row r="103" spans="1:17" ht="31.5" x14ac:dyDescent="0.4">
      <c r="A103" s="147" t="s">
        <v>49</v>
      </c>
      <c r="B103" s="148"/>
      <c r="C103" s="149" t="s">
        <v>7</v>
      </c>
      <c r="D103" s="150"/>
      <c r="E103" s="151" t="s">
        <v>155</v>
      </c>
      <c r="F103" s="151"/>
      <c r="G103" s="90" t="s">
        <v>391</v>
      </c>
      <c r="H103" s="147" t="s">
        <v>435</v>
      </c>
      <c r="I103" s="148"/>
      <c r="J103" s="44" t="s">
        <v>452</v>
      </c>
      <c r="K103" s="44" t="s">
        <v>451</v>
      </c>
      <c r="L103" s="40" t="s">
        <v>124</v>
      </c>
      <c r="M103" s="45">
        <v>9</v>
      </c>
      <c r="N103" s="46">
        <v>332.01</v>
      </c>
      <c r="O103" s="43">
        <f t="shared" si="1"/>
        <v>2988.09</v>
      </c>
      <c r="P103" s="90" t="s">
        <v>4</v>
      </c>
      <c r="Q103" s="32"/>
    </row>
    <row r="104" spans="1:17" ht="47.25" x14ac:dyDescent="0.4">
      <c r="A104" s="147" t="s">
        <v>36</v>
      </c>
      <c r="B104" s="148"/>
      <c r="C104" s="149" t="s">
        <v>7</v>
      </c>
      <c r="D104" s="150"/>
      <c r="E104" s="151" t="s">
        <v>155</v>
      </c>
      <c r="F104" s="151"/>
      <c r="G104" s="90" t="s">
        <v>391</v>
      </c>
      <c r="H104" s="147" t="s">
        <v>453</v>
      </c>
      <c r="I104" s="148"/>
      <c r="J104" s="44" t="s">
        <v>455</v>
      </c>
      <c r="K104" s="44" t="s">
        <v>454</v>
      </c>
      <c r="L104" s="87" t="s">
        <v>125</v>
      </c>
      <c r="M104" s="45">
        <v>4</v>
      </c>
      <c r="N104" s="46">
        <v>1153.67</v>
      </c>
      <c r="O104" s="43">
        <f t="shared" si="1"/>
        <v>4614.68</v>
      </c>
      <c r="P104" s="90" t="s">
        <v>4</v>
      </c>
      <c r="Q104" s="32"/>
    </row>
    <row r="105" spans="1:17" ht="47.25" x14ac:dyDescent="0.4">
      <c r="A105" s="147" t="s">
        <v>36</v>
      </c>
      <c r="B105" s="148"/>
      <c r="C105" s="149" t="s">
        <v>7</v>
      </c>
      <c r="D105" s="150"/>
      <c r="E105" s="151" t="s">
        <v>155</v>
      </c>
      <c r="F105" s="151"/>
      <c r="G105" s="90" t="s">
        <v>391</v>
      </c>
      <c r="H105" s="147" t="s">
        <v>438</v>
      </c>
      <c r="I105" s="148"/>
      <c r="J105" s="44" t="s">
        <v>457</v>
      </c>
      <c r="K105" s="44" t="s">
        <v>456</v>
      </c>
      <c r="L105" s="87" t="s">
        <v>125</v>
      </c>
      <c r="M105" s="45">
        <v>3</v>
      </c>
      <c r="N105" s="46">
        <v>1240.1600000000001</v>
      </c>
      <c r="O105" s="43">
        <f t="shared" si="1"/>
        <v>3720.4800000000005</v>
      </c>
      <c r="P105" s="90" t="s">
        <v>4</v>
      </c>
      <c r="Q105" s="32"/>
    </row>
    <row r="106" spans="1:17" ht="31.5" x14ac:dyDescent="0.4">
      <c r="A106" s="147" t="s">
        <v>36</v>
      </c>
      <c r="B106" s="148"/>
      <c r="C106" s="149" t="s">
        <v>7</v>
      </c>
      <c r="D106" s="150"/>
      <c r="E106" s="151" t="s">
        <v>155</v>
      </c>
      <c r="F106" s="151"/>
      <c r="G106" s="90" t="s">
        <v>391</v>
      </c>
      <c r="H106" s="147" t="s">
        <v>435</v>
      </c>
      <c r="I106" s="148"/>
      <c r="J106" s="44" t="s">
        <v>459</v>
      </c>
      <c r="K106" s="44" t="s">
        <v>458</v>
      </c>
      <c r="L106" s="87" t="s">
        <v>125</v>
      </c>
      <c r="M106" s="45">
        <v>9</v>
      </c>
      <c r="N106" s="46">
        <v>528.24</v>
      </c>
      <c r="O106" s="43">
        <f t="shared" si="1"/>
        <v>4754.16</v>
      </c>
      <c r="P106" s="90" t="s">
        <v>4</v>
      </c>
      <c r="Q106" s="32"/>
    </row>
    <row r="107" spans="1:17" ht="47.25" x14ac:dyDescent="0.4">
      <c r="A107" s="147" t="s">
        <v>49</v>
      </c>
      <c r="B107" s="148"/>
      <c r="C107" s="149" t="s">
        <v>7</v>
      </c>
      <c r="D107" s="150"/>
      <c r="E107" s="151" t="s">
        <v>155</v>
      </c>
      <c r="F107" s="151"/>
      <c r="G107" s="90" t="s">
        <v>391</v>
      </c>
      <c r="H107" s="147" t="s">
        <v>460</v>
      </c>
      <c r="I107" s="148"/>
      <c r="J107" s="44" t="s">
        <v>462</v>
      </c>
      <c r="K107" s="44" t="s">
        <v>461</v>
      </c>
      <c r="L107" s="87" t="s">
        <v>125</v>
      </c>
      <c r="M107" s="45">
        <v>12</v>
      </c>
      <c r="N107" s="46">
        <v>449.19</v>
      </c>
      <c r="O107" s="43">
        <f t="shared" si="1"/>
        <v>5390.28</v>
      </c>
      <c r="P107" s="90" t="s">
        <v>4</v>
      </c>
      <c r="Q107" s="32"/>
    </row>
    <row r="108" spans="1:17" ht="47.25" x14ac:dyDescent="0.4">
      <c r="A108" s="147" t="s">
        <v>49</v>
      </c>
      <c r="B108" s="148"/>
      <c r="C108" s="149" t="s">
        <v>7</v>
      </c>
      <c r="D108" s="150"/>
      <c r="E108" s="151" t="s">
        <v>155</v>
      </c>
      <c r="F108" s="151"/>
      <c r="G108" s="90" t="s">
        <v>391</v>
      </c>
      <c r="H108" s="147" t="s">
        <v>435</v>
      </c>
      <c r="I108" s="148"/>
      <c r="J108" s="44" t="s">
        <v>464</v>
      </c>
      <c r="K108" s="90" t="s">
        <v>463</v>
      </c>
      <c r="L108" s="87" t="s">
        <v>125</v>
      </c>
      <c r="M108" s="45">
        <v>18</v>
      </c>
      <c r="N108" s="46">
        <v>1063.92</v>
      </c>
      <c r="O108" s="43">
        <f t="shared" si="1"/>
        <v>19150.560000000001</v>
      </c>
      <c r="P108" s="90" t="s">
        <v>4</v>
      </c>
      <c r="Q108" s="32"/>
    </row>
    <row r="109" spans="1:17" ht="47.25" x14ac:dyDescent="0.4">
      <c r="A109" s="147" t="s">
        <v>49</v>
      </c>
      <c r="B109" s="148"/>
      <c r="C109" s="149" t="s">
        <v>7</v>
      </c>
      <c r="D109" s="150"/>
      <c r="E109" s="151" t="s">
        <v>155</v>
      </c>
      <c r="F109" s="151"/>
      <c r="G109" s="90" t="s">
        <v>391</v>
      </c>
      <c r="H109" s="147" t="s">
        <v>465</v>
      </c>
      <c r="I109" s="148"/>
      <c r="J109" s="44" t="s">
        <v>467</v>
      </c>
      <c r="K109" s="44" t="s">
        <v>466</v>
      </c>
      <c r="L109" s="87" t="s">
        <v>125</v>
      </c>
      <c r="M109" s="45">
        <v>33</v>
      </c>
      <c r="N109" s="46">
        <v>1122.17</v>
      </c>
      <c r="O109" s="43">
        <f t="shared" si="1"/>
        <v>37031.61</v>
      </c>
      <c r="P109" s="90" t="s">
        <v>4</v>
      </c>
      <c r="Q109" s="32"/>
    </row>
    <row r="110" spans="1:17" ht="31.5" x14ac:dyDescent="0.4">
      <c r="A110" s="147" t="s">
        <v>36</v>
      </c>
      <c r="B110" s="148"/>
      <c r="C110" s="149" t="s">
        <v>7</v>
      </c>
      <c r="D110" s="150"/>
      <c r="E110" s="151" t="s">
        <v>155</v>
      </c>
      <c r="F110" s="151"/>
      <c r="G110" s="90" t="s">
        <v>391</v>
      </c>
      <c r="H110" s="147" t="s">
        <v>435</v>
      </c>
      <c r="I110" s="148"/>
      <c r="J110" s="44" t="s">
        <v>469</v>
      </c>
      <c r="K110" s="44" t="s">
        <v>468</v>
      </c>
      <c r="L110" s="87" t="s">
        <v>125</v>
      </c>
      <c r="M110" s="45">
        <v>18</v>
      </c>
      <c r="N110" s="46">
        <v>579.86</v>
      </c>
      <c r="O110" s="43">
        <f t="shared" si="1"/>
        <v>10437.48</v>
      </c>
      <c r="P110" s="90" t="s">
        <v>4</v>
      </c>
      <c r="Q110" s="32"/>
    </row>
    <row r="111" spans="1:17" ht="47.25" x14ac:dyDescent="0.4">
      <c r="A111" s="147" t="s">
        <v>49</v>
      </c>
      <c r="B111" s="148"/>
      <c r="C111" s="149" t="s">
        <v>7</v>
      </c>
      <c r="D111" s="150"/>
      <c r="E111" s="151" t="s">
        <v>155</v>
      </c>
      <c r="F111" s="151"/>
      <c r="G111" s="44" t="s">
        <v>470</v>
      </c>
      <c r="H111" s="147" t="s">
        <v>471</v>
      </c>
      <c r="I111" s="148"/>
      <c r="J111" s="44" t="s">
        <v>473</v>
      </c>
      <c r="K111" s="44" t="s">
        <v>472</v>
      </c>
      <c r="L111" s="87" t="s">
        <v>125</v>
      </c>
      <c r="M111" s="45">
        <v>8</v>
      </c>
      <c r="N111" s="46">
        <v>2774.88</v>
      </c>
      <c r="O111" s="43">
        <f t="shared" si="1"/>
        <v>22199.040000000001</v>
      </c>
      <c r="P111" s="44" t="s">
        <v>9</v>
      </c>
      <c r="Q111" s="32"/>
    </row>
    <row r="112" spans="1:17" ht="15.75" x14ac:dyDescent="0.4">
      <c r="A112" s="147" t="s">
        <v>49</v>
      </c>
      <c r="B112" s="148"/>
      <c r="C112" s="149" t="s">
        <v>47</v>
      </c>
      <c r="D112" s="150"/>
      <c r="E112" s="151" t="s">
        <v>155</v>
      </c>
      <c r="F112" s="151"/>
      <c r="G112" s="44" t="s">
        <v>474</v>
      </c>
      <c r="H112" s="147" t="s">
        <v>479</v>
      </c>
      <c r="I112" s="148"/>
      <c r="J112" s="44" t="s">
        <v>478</v>
      </c>
      <c r="K112" s="44" t="s">
        <v>480</v>
      </c>
      <c r="L112" s="40" t="s">
        <v>124</v>
      </c>
      <c r="M112" s="45">
        <v>18</v>
      </c>
      <c r="N112" s="46">
        <v>323.2</v>
      </c>
      <c r="O112" s="43">
        <f t="shared" si="1"/>
        <v>5817.5999999999995</v>
      </c>
      <c r="P112" s="90" t="s">
        <v>9</v>
      </c>
      <c r="Q112" s="32"/>
    </row>
    <row r="113" spans="1:17" ht="15.75" x14ac:dyDescent="0.4">
      <c r="A113" s="147" t="s">
        <v>49</v>
      </c>
      <c r="B113" s="148"/>
      <c r="C113" s="149" t="s">
        <v>47</v>
      </c>
      <c r="D113" s="150"/>
      <c r="E113" s="151" t="s">
        <v>155</v>
      </c>
      <c r="F113" s="151"/>
      <c r="G113" s="90" t="s">
        <v>474</v>
      </c>
      <c r="H113" s="147" t="s">
        <v>482</v>
      </c>
      <c r="I113" s="148"/>
      <c r="J113" s="44" t="s">
        <v>481</v>
      </c>
      <c r="K113" s="44" t="s">
        <v>483</v>
      </c>
      <c r="L113" s="87" t="s">
        <v>124</v>
      </c>
      <c r="M113" s="45">
        <v>3</v>
      </c>
      <c r="N113" s="46">
        <v>401.2</v>
      </c>
      <c r="O113" s="43">
        <f t="shared" si="1"/>
        <v>1203.5999999999999</v>
      </c>
      <c r="P113" s="90" t="s">
        <v>9</v>
      </c>
      <c r="Q113" s="32"/>
    </row>
    <row r="114" spans="1:17" ht="15.75" x14ac:dyDescent="0.4">
      <c r="A114" s="147" t="s">
        <v>36</v>
      </c>
      <c r="B114" s="148"/>
      <c r="C114" s="149" t="s">
        <v>47</v>
      </c>
      <c r="D114" s="150"/>
      <c r="E114" s="151" t="s">
        <v>155</v>
      </c>
      <c r="F114" s="151"/>
      <c r="G114" s="90" t="s">
        <v>474</v>
      </c>
      <c r="H114" s="147" t="s">
        <v>479</v>
      </c>
      <c r="I114" s="148"/>
      <c r="J114" s="44" t="s">
        <v>484</v>
      </c>
      <c r="K114" s="44" t="s">
        <v>485</v>
      </c>
      <c r="L114" s="87" t="s">
        <v>124</v>
      </c>
      <c r="M114" s="45">
        <v>1</v>
      </c>
      <c r="N114" s="46">
        <v>287.2</v>
      </c>
      <c r="O114" s="43">
        <f t="shared" si="1"/>
        <v>287.2</v>
      </c>
      <c r="P114" s="90" t="s">
        <v>9</v>
      </c>
      <c r="Q114" s="32"/>
    </row>
    <row r="115" spans="1:17" ht="15.75" x14ac:dyDescent="0.4">
      <c r="A115" s="147" t="s">
        <v>49</v>
      </c>
      <c r="B115" s="148"/>
      <c r="C115" s="149" t="s">
        <v>47</v>
      </c>
      <c r="D115" s="150"/>
      <c r="E115" s="151" t="s">
        <v>155</v>
      </c>
      <c r="F115" s="151"/>
      <c r="G115" s="90" t="s">
        <v>474</v>
      </c>
      <c r="H115" s="147" t="s">
        <v>486</v>
      </c>
      <c r="I115" s="148"/>
      <c r="J115" s="44" t="s">
        <v>487</v>
      </c>
      <c r="K115" s="44" t="s">
        <v>488</v>
      </c>
      <c r="L115" s="87" t="s">
        <v>124</v>
      </c>
      <c r="M115" s="45">
        <v>4</v>
      </c>
      <c r="N115" s="46">
        <v>300.39999999999998</v>
      </c>
      <c r="O115" s="43">
        <f t="shared" si="1"/>
        <v>1201.5999999999999</v>
      </c>
      <c r="P115" s="90" t="s">
        <v>9</v>
      </c>
      <c r="Q115" s="32"/>
    </row>
    <row r="116" spans="1:17" ht="31.5" x14ac:dyDescent="0.4">
      <c r="A116" s="147" t="s">
        <v>36</v>
      </c>
      <c r="B116" s="148"/>
      <c r="C116" s="149" t="s">
        <v>27</v>
      </c>
      <c r="D116" s="150"/>
      <c r="E116" s="151" t="s">
        <v>155</v>
      </c>
      <c r="F116" s="151"/>
      <c r="G116" s="90" t="s">
        <v>474</v>
      </c>
      <c r="H116" s="147" t="s">
        <v>381</v>
      </c>
      <c r="I116" s="148"/>
      <c r="J116" s="44" t="s">
        <v>490</v>
      </c>
      <c r="K116" s="44" t="s">
        <v>489</v>
      </c>
      <c r="L116" s="40" t="s">
        <v>125</v>
      </c>
      <c r="M116" s="45">
        <v>6</v>
      </c>
      <c r="N116" s="46">
        <v>659</v>
      </c>
      <c r="O116" s="43">
        <f t="shared" si="1"/>
        <v>3954</v>
      </c>
      <c r="P116" s="90" t="s">
        <v>9</v>
      </c>
      <c r="Q116" s="32"/>
    </row>
    <row r="117" spans="1:17" ht="47.25" x14ac:dyDescent="0.4">
      <c r="A117" s="147" t="s">
        <v>49</v>
      </c>
      <c r="B117" s="148"/>
      <c r="C117" s="149" t="s">
        <v>27</v>
      </c>
      <c r="D117" s="150"/>
      <c r="E117" s="151" t="s">
        <v>155</v>
      </c>
      <c r="F117" s="151"/>
      <c r="G117" s="90" t="s">
        <v>474</v>
      </c>
      <c r="H117" s="147" t="s">
        <v>491</v>
      </c>
      <c r="I117" s="148"/>
      <c r="J117" s="44" t="s">
        <v>493</v>
      </c>
      <c r="K117" s="44" t="s">
        <v>492</v>
      </c>
      <c r="L117" s="40" t="s">
        <v>125</v>
      </c>
      <c r="M117" s="45">
        <v>102</v>
      </c>
      <c r="N117" s="46">
        <v>89.7</v>
      </c>
      <c r="O117" s="43">
        <f t="shared" si="1"/>
        <v>9149.4</v>
      </c>
      <c r="P117" s="90" t="s">
        <v>9</v>
      </c>
      <c r="Q117" s="32"/>
    </row>
    <row r="118" spans="1:17" ht="31.5" x14ac:dyDescent="0.4">
      <c r="A118" s="147" t="s">
        <v>36</v>
      </c>
      <c r="B118" s="148"/>
      <c r="C118" s="149" t="s">
        <v>27</v>
      </c>
      <c r="D118" s="150"/>
      <c r="E118" s="151" t="s">
        <v>155</v>
      </c>
      <c r="F118" s="151"/>
      <c r="G118" s="90" t="s">
        <v>474</v>
      </c>
      <c r="H118" s="147" t="s">
        <v>378</v>
      </c>
      <c r="I118" s="148"/>
      <c r="J118" s="44" t="s">
        <v>495</v>
      </c>
      <c r="K118" s="44" t="s">
        <v>494</v>
      </c>
      <c r="L118" s="87" t="s">
        <v>125</v>
      </c>
      <c r="M118" s="45">
        <v>4</v>
      </c>
      <c r="N118" s="46">
        <v>1449</v>
      </c>
      <c r="O118" s="43">
        <f t="shared" si="1"/>
        <v>5796</v>
      </c>
      <c r="P118" s="90" t="s">
        <v>9</v>
      </c>
      <c r="Q118" s="32"/>
    </row>
    <row r="119" spans="1:17" ht="31.5" x14ac:dyDescent="0.4">
      <c r="A119" s="147" t="s">
        <v>49</v>
      </c>
      <c r="B119" s="148"/>
      <c r="C119" s="149" t="s">
        <v>27</v>
      </c>
      <c r="D119" s="150"/>
      <c r="E119" s="151" t="s">
        <v>155</v>
      </c>
      <c r="F119" s="151"/>
      <c r="G119" s="90" t="s">
        <v>474</v>
      </c>
      <c r="H119" s="147" t="s">
        <v>378</v>
      </c>
      <c r="I119" s="148"/>
      <c r="J119" s="44" t="s">
        <v>497</v>
      </c>
      <c r="K119" s="44" t="s">
        <v>496</v>
      </c>
      <c r="L119" s="87" t="s">
        <v>125</v>
      </c>
      <c r="M119" s="45">
        <v>4</v>
      </c>
      <c r="N119" s="46">
        <v>1361.5</v>
      </c>
      <c r="O119" s="43">
        <f t="shared" si="1"/>
        <v>5446</v>
      </c>
      <c r="P119" s="90" t="s">
        <v>9</v>
      </c>
      <c r="Q119" s="32"/>
    </row>
    <row r="120" spans="1:17" ht="31.5" x14ac:dyDescent="0.4">
      <c r="A120" s="147" t="s">
        <v>35</v>
      </c>
      <c r="B120" s="148"/>
      <c r="C120" s="149" t="s">
        <v>27</v>
      </c>
      <c r="D120" s="150"/>
      <c r="E120" s="151" t="s">
        <v>155</v>
      </c>
      <c r="F120" s="151"/>
      <c r="G120" s="90" t="s">
        <v>474</v>
      </c>
      <c r="H120" s="147" t="s">
        <v>378</v>
      </c>
      <c r="I120" s="148"/>
      <c r="J120" s="90" t="s">
        <v>497</v>
      </c>
      <c r="K120" s="44" t="s">
        <v>496</v>
      </c>
      <c r="L120" s="87" t="s">
        <v>125</v>
      </c>
      <c r="M120" s="45">
        <v>6</v>
      </c>
      <c r="N120" s="46">
        <v>1424</v>
      </c>
      <c r="O120" s="43">
        <f t="shared" si="1"/>
        <v>8544</v>
      </c>
      <c r="P120" s="90" t="s">
        <v>9</v>
      </c>
      <c r="Q120" s="32"/>
    </row>
    <row r="121" spans="1:17" ht="63" x14ac:dyDescent="0.4">
      <c r="A121" s="147" t="s">
        <v>36</v>
      </c>
      <c r="B121" s="148"/>
      <c r="C121" s="149" t="s">
        <v>7</v>
      </c>
      <c r="D121" s="150"/>
      <c r="E121" s="151" t="s">
        <v>155</v>
      </c>
      <c r="F121" s="151"/>
      <c r="G121" s="90" t="s">
        <v>474</v>
      </c>
      <c r="H121" s="147" t="s">
        <v>435</v>
      </c>
      <c r="I121" s="148"/>
      <c r="J121" s="44" t="s">
        <v>498</v>
      </c>
      <c r="K121" s="44" t="s">
        <v>499</v>
      </c>
      <c r="L121" s="87" t="s">
        <v>125</v>
      </c>
      <c r="M121" s="45">
        <v>9</v>
      </c>
      <c r="N121" s="46">
        <v>1316.5</v>
      </c>
      <c r="O121" s="43">
        <f t="shared" si="1"/>
        <v>11848.5</v>
      </c>
      <c r="P121" s="90" t="s">
        <v>9</v>
      </c>
      <c r="Q121" s="32"/>
    </row>
    <row r="122" spans="1:17" ht="47.25" x14ac:dyDescent="0.4">
      <c r="A122" s="147" t="s">
        <v>49</v>
      </c>
      <c r="B122" s="148"/>
      <c r="C122" s="149" t="s">
        <v>7</v>
      </c>
      <c r="D122" s="150"/>
      <c r="E122" s="151" t="s">
        <v>155</v>
      </c>
      <c r="F122" s="151"/>
      <c r="G122" s="90" t="s">
        <v>474</v>
      </c>
      <c r="H122" s="147" t="s">
        <v>500</v>
      </c>
      <c r="I122" s="148"/>
      <c r="J122" s="44" t="s">
        <v>502</v>
      </c>
      <c r="K122" s="44" t="s">
        <v>501</v>
      </c>
      <c r="L122" s="87" t="s">
        <v>125</v>
      </c>
      <c r="M122" s="45">
        <v>18</v>
      </c>
      <c r="N122" s="46">
        <v>979.5</v>
      </c>
      <c r="O122" s="43">
        <f t="shared" si="1"/>
        <v>17631</v>
      </c>
      <c r="P122" s="90" t="s">
        <v>9</v>
      </c>
      <c r="Q122" s="32"/>
    </row>
    <row r="123" spans="1:17" ht="31.5" x14ac:dyDescent="0.4">
      <c r="A123" s="147" t="s">
        <v>36</v>
      </c>
      <c r="B123" s="148"/>
      <c r="C123" s="149" t="s">
        <v>7</v>
      </c>
      <c r="D123" s="150"/>
      <c r="E123" s="151" t="s">
        <v>155</v>
      </c>
      <c r="F123" s="151"/>
      <c r="G123" s="90" t="s">
        <v>474</v>
      </c>
      <c r="H123" s="147" t="s">
        <v>503</v>
      </c>
      <c r="I123" s="148"/>
      <c r="J123" s="44" t="s">
        <v>505</v>
      </c>
      <c r="K123" s="44" t="s">
        <v>504</v>
      </c>
      <c r="L123" s="87" t="s">
        <v>125</v>
      </c>
      <c r="M123" s="45">
        <v>6</v>
      </c>
      <c r="N123" s="46">
        <v>547</v>
      </c>
      <c r="O123" s="43">
        <f t="shared" si="1"/>
        <v>3282</v>
      </c>
      <c r="P123" s="90" t="s">
        <v>9</v>
      </c>
      <c r="Q123" s="32"/>
    </row>
    <row r="124" spans="1:17" ht="31.5" x14ac:dyDescent="0.4">
      <c r="A124" s="147" t="s">
        <v>36</v>
      </c>
      <c r="B124" s="148"/>
      <c r="C124" s="149" t="s">
        <v>7</v>
      </c>
      <c r="D124" s="150"/>
      <c r="E124" s="151" t="s">
        <v>155</v>
      </c>
      <c r="F124" s="151"/>
      <c r="G124" s="90" t="s">
        <v>474</v>
      </c>
      <c r="H124" s="147" t="s">
        <v>506</v>
      </c>
      <c r="I124" s="148"/>
      <c r="J124" s="44" t="s">
        <v>508</v>
      </c>
      <c r="K124" s="44" t="s">
        <v>507</v>
      </c>
      <c r="L124" s="87" t="s">
        <v>125</v>
      </c>
      <c r="M124" s="45">
        <v>31</v>
      </c>
      <c r="N124" s="46">
        <v>443.5</v>
      </c>
      <c r="O124" s="43">
        <f t="shared" si="1"/>
        <v>13748.5</v>
      </c>
      <c r="P124" s="90" t="s">
        <v>9</v>
      </c>
      <c r="Q124" s="32"/>
    </row>
    <row r="125" spans="1:17" ht="31.5" x14ac:dyDescent="0.4">
      <c r="A125" s="147" t="s">
        <v>35</v>
      </c>
      <c r="B125" s="148"/>
      <c r="C125" s="149" t="s">
        <v>7</v>
      </c>
      <c r="D125" s="150"/>
      <c r="E125" s="151" t="s">
        <v>155</v>
      </c>
      <c r="F125" s="151"/>
      <c r="G125" s="90" t="s">
        <v>474</v>
      </c>
      <c r="H125" s="147" t="s">
        <v>435</v>
      </c>
      <c r="I125" s="148"/>
      <c r="J125" s="44" t="s">
        <v>510</v>
      </c>
      <c r="K125" s="44" t="s">
        <v>509</v>
      </c>
      <c r="L125" s="87" t="s">
        <v>125</v>
      </c>
      <c r="M125" s="45">
        <v>2</v>
      </c>
      <c r="N125" s="46">
        <v>1348</v>
      </c>
      <c r="O125" s="43">
        <f t="shared" si="1"/>
        <v>2696</v>
      </c>
      <c r="P125" s="90" t="s">
        <v>9</v>
      </c>
      <c r="Q125" s="32"/>
    </row>
    <row r="126" spans="1:17" ht="31.5" x14ac:dyDescent="0.4">
      <c r="A126" s="147" t="s">
        <v>30</v>
      </c>
      <c r="B126" s="148"/>
      <c r="C126" s="149" t="s">
        <v>7</v>
      </c>
      <c r="D126" s="150"/>
      <c r="E126" s="151" t="s">
        <v>155</v>
      </c>
      <c r="F126" s="151"/>
      <c r="G126" s="90" t="s">
        <v>474</v>
      </c>
      <c r="H126" s="147" t="s">
        <v>435</v>
      </c>
      <c r="I126" s="148"/>
      <c r="J126" s="90" t="s">
        <v>510</v>
      </c>
      <c r="K126" s="90" t="s">
        <v>509</v>
      </c>
      <c r="L126" s="87" t="s">
        <v>125</v>
      </c>
      <c r="M126" s="45">
        <v>3</v>
      </c>
      <c r="N126" s="46">
        <v>1348</v>
      </c>
      <c r="O126" s="43">
        <f t="shared" si="1"/>
        <v>4044</v>
      </c>
      <c r="P126" s="90" t="s">
        <v>9</v>
      </c>
      <c r="Q126" s="32"/>
    </row>
    <row r="127" spans="1:17" ht="47.45" customHeight="1" x14ac:dyDescent="0.4">
      <c r="A127" s="147" t="s">
        <v>35</v>
      </c>
      <c r="B127" s="148"/>
      <c r="C127" s="149" t="s">
        <v>50</v>
      </c>
      <c r="D127" s="150"/>
      <c r="E127" s="151" t="s">
        <v>155</v>
      </c>
      <c r="F127" s="151"/>
      <c r="G127" s="44" t="s">
        <v>511</v>
      </c>
      <c r="H127" s="147" t="s">
        <v>512</v>
      </c>
      <c r="I127" s="148"/>
      <c r="J127" s="44" t="s">
        <v>514</v>
      </c>
      <c r="K127" s="44" t="s">
        <v>513</v>
      </c>
      <c r="L127" s="40" t="s">
        <v>125</v>
      </c>
      <c r="M127" s="45">
        <v>14</v>
      </c>
      <c r="N127" s="46">
        <v>1782.96</v>
      </c>
      <c r="O127" s="43">
        <f t="shared" si="1"/>
        <v>24961.440000000002</v>
      </c>
      <c r="P127" s="44" t="s">
        <v>4</v>
      </c>
      <c r="Q127" s="32"/>
    </row>
    <row r="128" spans="1:17" ht="31.5" x14ac:dyDescent="0.4">
      <c r="A128" s="147" t="s">
        <v>35</v>
      </c>
      <c r="B128" s="148"/>
      <c r="C128" s="149" t="s">
        <v>50</v>
      </c>
      <c r="D128" s="150"/>
      <c r="E128" s="151" t="s">
        <v>155</v>
      </c>
      <c r="F128" s="151"/>
      <c r="G128" s="90" t="s">
        <v>511</v>
      </c>
      <c r="H128" s="147" t="s">
        <v>512</v>
      </c>
      <c r="I128" s="148"/>
      <c r="J128" s="44" t="s">
        <v>516</v>
      </c>
      <c r="K128" s="44" t="s">
        <v>515</v>
      </c>
      <c r="L128" s="87" t="s">
        <v>125</v>
      </c>
      <c r="M128" s="45">
        <v>10</v>
      </c>
      <c r="N128" s="46">
        <v>2743</v>
      </c>
      <c r="O128" s="43">
        <f t="shared" si="1"/>
        <v>27430</v>
      </c>
      <c r="P128" s="90" t="s">
        <v>4</v>
      </c>
      <c r="Q128" s="32"/>
    </row>
    <row r="129" spans="1:17" ht="15.75" x14ac:dyDescent="0.4">
      <c r="A129" s="147" t="s">
        <v>30</v>
      </c>
      <c r="B129" s="148"/>
      <c r="C129" s="149" t="s">
        <v>47</v>
      </c>
      <c r="D129" s="150"/>
      <c r="E129" s="151" t="s">
        <v>155</v>
      </c>
      <c r="F129" s="151"/>
      <c r="G129" s="44" t="s">
        <v>517</v>
      </c>
      <c r="H129" s="147" t="s">
        <v>518</v>
      </c>
      <c r="I129" s="148"/>
      <c r="J129" s="44" t="s">
        <v>519</v>
      </c>
      <c r="K129" s="44" t="s">
        <v>520</v>
      </c>
      <c r="L129" s="40" t="s">
        <v>125</v>
      </c>
      <c r="M129" s="45">
        <v>1</v>
      </c>
      <c r="N129" s="46">
        <v>2229.66</v>
      </c>
      <c r="O129" s="43">
        <f t="shared" si="1"/>
        <v>2229.66</v>
      </c>
      <c r="P129" s="90" t="s">
        <v>4</v>
      </c>
      <c r="Q129" s="32"/>
    </row>
    <row r="130" spans="1:17" ht="47.25" x14ac:dyDescent="0.4">
      <c r="A130" s="147" t="s">
        <v>35</v>
      </c>
      <c r="B130" s="148"/>
      <c r="C130" s="149" t="s">
        <v>7</v>
      </c>
      <c r="D130" s="150"/>
      <c r="E130" s="151" t="s">
        <v>155</v>
      </c>
      <c r="F130" s="151"/>
      <c r="G130" s="90" t="s">
        <v>517</v>
      </c>
      <c r="H130" s="147" t="s">
        <v>500</v>
      </c>
      <c r="I130" s="148"/>
      <c r="J130" s="44" t="s">
        <v>522</v>
      </c>
      <c r="K130" s="90" t="s">
        <v>521</v>
      </c>
      <c r="L130" s="87" t="s">
        <v>125</v>
      </c>
      <c r="M130" s="45">
        <v>2</v>
      </c>
      <c r="N130" s="46">
        <v>3864.24</v>
      </c>
      <c r="O130" s="43">
        <f t="shared" si="1"/>
        <v>7728.48</v>
      </c>
      <c r="P130" s="90" t="s">
        <v>4</v>
      </c>
      <c r="Q130" s="32"/>
    </row>
    <row r="131" spans="1:17" ht="47.25" x14ac:dyDescent="0.4">
      <c r="A131" s="147" t="s">
        <v>36</v>
      </c>
      <c r="B131" s="148"/>
      <c r="C131" s="149" t="s">
        <v>7</v>
      </c>
      <c r="D131" s="150"/>
      <c r="E131" s="151" t="s">
        <v>155</v>
      </c>
      <c r="F131" s="151"/>
      <c r="G131" s="90" t="s">
        <v>517</v>
      </c>
      <c r="H131" s="147" t="s">
        <v>453</v>
      </c>
      <c r="I131" s="148"/>
      <c r="J131" s="44" t="s">
        <v>524</v>
      </c>
      <c r="K131" s="44" t="s">
        <v>523</v>
      </c>
      <c r="L131" s="87" t="s">
        <v>125</v>
      </c>
      <c r="M131" s="45">
        <v>1</v>
      </c>
      <c r="N131" s="46">
        <v>3157.92</v>
      </c>
      <c r="O131" s="43">
        <f t="shared" si="1"/>
        <v>3157.92</v>
      </c>
      <c r="P131" s="90" t="s">
        <v>4</v>
      </c>
      <c r="Q131" s="32"/>
    </row>
    <row r="132" spans="1:17" ht="63" x14ac:dyDescent="0.4">
      <c r="A132" s="147" t="s">
        <v>30</v>
      </c>
      <c r="B132" s="148"/>
      <c r="C132" s="149" t="s">
        <v>7</v>
      </c>
      <c r="D132" s="150"/>
      <c r="E132" s="151" t="s">
        <v>155</v>
      </c>
      <c r="F132" s="151"/>
      <c r="G132" s="90" t="s">
        <v>517</v>
      </c>
      <c r="H132" s="147" t="s">
        <v>453</v>
      </c>
      <c r="I132" s="148"/>
      <c r="J132" s="44" t="s">
        <v>526</v>
      </c>
      <c r="K132" s="44" t="s">
        <v>525</v>
      </c>
      <c r="L132" s="87" t="s">
        <v>125</v>
      </c>
      <c r="M132" s="45">
        <v>3</v>
      </c>
      <c r="N132" s="46">
        <v>4528.4399999999996</v>
      </c>
      <c r="O132" s="43">
        <f t="shared" si="1"/>
        <v>13585.32</v>
      </c>
      <c r="P132" s="90" t="s">
        <v>4</v>
      </c>
      <c r="Q132" s="32"/>
    </row>
    <row r="133" spans="1:17" ht="31.5" x14ac:dyDescent="0.4">
      <c r="A133" s="147" t="s">
        <v>30</v>
      </c>
      <c r="B133" s="148"/>
      <c r="C133" s="149" t="s">
        <v>7</v>
      </c>
      <c r="D133" s="150"/>
      <c r="E133" s="151" t="s">
        <v>155</v>
      </c>
      <c r="F133" s="151"/>
      <c r="G133" s="90" t="s">
        <v>517</v>
      </c>
      <c r="H133" s="147" t="s">
        <v>435</v>
      </c>
      <c r="I133" s="148"/>
      <c r="J133" s="44" t="s">
        <v>528</v>
      </c>
      <c r="K133" s="44" t="s">
        <v>527</v>
      </c>
      <c r="L133" s="87" t="s">
        <v>125</v>
      </c>
      <c r="M133" s="45">
        <v>8</v>
      </c>
      <c r="N133" s="46">
        <v>677.16</v>
      </c>
      <c r="O133" s="43">
        <f t="shared" ref="O133:O196" si="2">$M133*$N133</f>
        <v>5417.28</v>
      </c>
      <c r="P133" s="90" t="s">
        <v>4</v>
      </c>
      <c r="Q133" s="32"/>
    </row>
    <row r="134" spans="1:17" ht="31.5" x14ac:dyDescent="0.4">
      <c r="A134" s="147" t="s">
        <v>49</v>
      </c>
      <c r="B134" s="148"/>
      <c r="C134" s="149" t="s">
        <v>7</v>
      </c>
      <c r="D134" s="150"/>
      <c r="E134" s="151" t="s">
        <v>155</v>
      </c>
      <c r="F134" s="151"/>
      <c r="G134" s="90" t="s">
        <v>517</v>
      </c>
      <c r="H134" s="147" t="s">
        <v>435</v>
      </c>
      <c r="I134" s="148"/>
      <c r="J134" s="90" t="s">
        <v>528</v>
      </c>
      <c r="K134" s="90" t="s">
        <v>527</v>
      </c>
      <c r="L134" s="87" t="s">
        <v>125</v>
      </c>
      <c r="M134" s="45">
        <v>21</v>
      </c>
      <c r="N134" s="46">
        <v>677.16</v>
      </c>
      <c r="O134" s="43">
        <f t="shared" si="2"/>
        <v>14220.359999999999</v>
      </c>
      <c r="P134" s="90" t="s">
        <v>4</v>
      </c>
      <c r="Q134" s="32"/>
    </row>
    <row r="135" spans="1:17" ht="31.5" x14ac:dyDescent="0.4">
      <c r="A135" s="147" t="s">
        <v>37</v>
      </c>
      <c r="B135" s="148"/>
      <c r="C135" s="149" t="s">
        <v>7</v>
      </c>
      <c r="D135" s="150"/>
      <c r="E135" s="151" t="s">
        <v>155</v>
      </c>
      <c r="F135" s="151"/>
      <c r="G135" s="90" t="s">
        <v>517</v>
      </c>
      <c r="H135" s="147" t="s">
        <v>529</v>
      </c>
      <c r="I135" s="148"/>
      <c r="J135" s="44" t="s">
        <v>530</v>
      </c>
      <c r="K135" s="44" t="s">
        <v>527</v>
      </c>
      <c r="L135" s="87" t="s">
        <v>125</v>
      </c>
      <c r="M135" s="45">
        <v>1</v>
      </c>
      <c r="N135" s="46">
        <v>544.86</v>
      </c>
      <c r="O135" s="43">
        <f t="shared" si="2"/>
        <v>544.86</v>
      </c>
      <c r="P135" s="90" t="s">
        <v>4</v>
      </c>
      <c r="Q135" s="32"/>
    </row>
    <row r="136" spans="1:17" ht="31.5" x14ac:dyDescent="0.4">
      <c r="A136" s="147" t="s">
        <v>49</v>
      </c>
      <c r="B136" s="148"/>
      <c r="C136" s="149" t="s">
        <v>7</v>
      </c>
      <c r="D136" s="150"/>
      <c r="E136" s="151" t="s">
        <v>155</v>
      </c>
      <c r="F136" s="151"/>
      <c r="G136" s="90" t="s">
        <v>517</v>
      </c>
      <c r="H136" s="147" t="s">
        <v>435</v>
      </c>
      <c r="I136" s="148"/>
      <c r="J136" s="90" t="s">
        <v>531</v>
      </c>
      <c r="K136" s="90" t="s">
        <v>527</v>
      </c>
      <c r="L136" s="87" t="s">
        <v>125</v>
      </c>
      <c r="M136" s="45">
        <v>9</v>
      </c>
      <c r="N136" s="46">
        <v>564.29999999999995</v>
      </c>
      <c r="O136" s="43">
        <f t="shared" si="2"/>
        <v>5078.7</v>
      </c>
      <c r="P136" s="90" t="s">
        <v>4</v>
      </c>
      <c r="Q136" s="32"/>
    </row>
    <row r="137" spans="1:17" ht="31.5" x14ac:dyDescent="0.4">
      <c r="A137" s="147" t="s">
        <v>49</v>
      </c>
      <c r="B137" s="148"/>
      <c r="C137" s="149" t="s">
        <v>7</v>
      </c>
      <c r="D137" s="150"/>
      <c r="E137" s="151" t="s">
        <v>155</v>
      </c>
      <c r="F137" s="151"/>
      <c r="G137" s="90" t="s">
        <v>517</v>
      </c>
      <c r="H137" s="147" t="s">
        <v>435</v>
      </c>
      <c r="I137" s="148"/>
      <c r="J137" s="90" t="s">
        <v>532</v>
      </c>
      <c r="K137" s="90" t="s">
        <v>527</v>
      </c>
      <c r="L137" s="87" t="s">
        <v>125</v>
      </c>
      <c r="M137" s="45">
        <v>2</v>
      </c>
      <c r="N137" s="46">
        <v>743.58</v>
      </c>
      <c r="O137" s="43">
        <f t="shared" si="2"/>
        <v>1487.16</v>
      </c>
      <c r="P137" s="90" t="s">
        <v>4</v>
      </c>
      <c r="Q137" s="32"/>
    </row>
    <row r="138" spans="1:17" ht="31.5" x14ac:dyDescent="0.4">
      <c r="A138" s="147" t="s">
        <v>49</v>
      </c>
      <c r="B138" s="148"/>
      <c r="C138" s="149" t="s">
        <v>7</v>
      </c>
      <c r="D138" s="150"/>
      <c r="E138" s="151" t="s">
        <v>155</v>
      </c>
      <c r="F138" s="151"/>
      <c r="G138" s="90" t="s">
        <v>517</v>
      </c>
      <c r="H138" s="147" t="s">
        <v>529</v>
      </c>
      <c r="I138" s="148"/>
      <c r="J138" s="90" t="s">
        <v>533</v>
      </c>
      <c r="K138" s="90" t="s">
        <v>527</v>
      </c>
      <c r="L138" s="87" t="s">
        <v>125</v>
      </c>
      <c r="M138" s="45">
        <v>1</v>
      </c>
      <c r="N138" s="46">
        <v>1348.92</v>
      </c>
      <c r="O138" s="43">
        <f t="shared" si="2"/>
        <v>1348.92</v>
      </c>
      <c r="P138" s="90" t="s">
        <v>4</v>
      </c>
      <c r="Q138" s="32"/>
    </row>
    <row r="139" spans="1:17" ht="31.5" x14ac:dyDescent="0.4">
      <c r="A139" s="147" t="s">
        <v>35</v>
      </c>
      <c r="B139" s="148"/>
      <c r="C139" s="149" t="s">
        <v>7</v>
      </c>
      <c r="D139" s="150"/>
      <c r="E139" s="151" t="s">
        <v>155</v>
      </c>
      <c r="F139" s="151"/>
      <c r="G139" s="90" t="s">
        <v>517</v>
      </c>
      <c r="H139" s="147" t="s">
        <v>500</v>
      </c>
      <c r="I139" s="148"/>
      <c r="J139" s="44" t="s">
        <v>534</v>
      </c>
      <c r="K139" s="44" t="s">
        <v>521</v>
      </c>
      <c r="L139" s="87" t="s">
        <v>125</v>
      </c>
      <c r="M139" s="45">
        <v>6</v>
      </c>
      <c r="N139" s="46">
        <v>3854.52</v>
      </c>
      <c r="O139" s="43">
        <f t="shared" si="2"/>
        <v>23127.119999999999</v>
      </c>
      <c r="P139" s="90" t="s">
        <v>4</v>
      </c>
      <c r="Q139" s="32"/>
    </row>
    <row r="140" spans="1:17" ht="63" x14ac:dyDescent="0.4">
      <c r="A140" s="147" t="s">
        <v>30</v>
      </c>
      <c r="B140" s="148"/>
      <c r="C140" s="149" t="s">
        <v>47</v>
      </c>
      <c r="D140" s="150"/>
      <c r="E140" s="151" t="s">
        <v>155</v>
      </c>
      <c r="F140" s="151"/>
      <c r="G140" s="44" t="s">
        <v>535</v>
      </c>
      <c r="H140" s="147" t="s">
        <v>536</v>
      </c>
      <c r="I140" s="148"/>
      <c r="J140" s="44" t="s">
        <v>538</v>
      </c>
      <c r="K140" s="44" t="s">
        <v>537</v>
      </c>
      <c r="L140" s="40" t="s">
        <v>124</v>
      </c>
      <c r="M140" s="45">
        <v>9</v>
      </c>
      <c r="N140" s="46">
        <v>2887.68</v>
      </c>
      <c r="O140" s="43">
        <f t="shared" si="2"/>
        <v>25989.119999999999</v>
      </c>
      <c r="P140" s="44" t="s">
        <v>9</v>
      </c>
      <c r="Q140" s="32"/>
    </row>
    <row r="141" spans="1:17" ht="47.25" x14ac:dyDescent="0.4">
      <c r="A141" s="147" t="s">
        <v>35</v>
      </c>
      <c r="B141" s="148"/>
      <c r="C141" s="149" t="s">
        <v>50</v>
      </c>
      <c r="D141" s="150"/>
      <c r="E141" s="151" t="s">
        <v>155</v>
      </c>
      <c r="F141" s="151"/>
      <c r="G141" s="44" t="s">
        <v>377</v>
      </c>
      <c r="H141" s="147" t="s">
        <v>378</v>
      </c>
      <c r="I141" s="148"/>
      <c r="J141" s="44" t="s">
        <v>539</v>
      </c>
      <c r="K141" s="44" t="s">
        <v>379</v>
      </c>
      <c r="L141" s="87" t="s">
        <v>125</v>
      </c>
      <c r="M141" s="45">
        <v>6</v>
      </c>
      <c r="N141" s="46">
        <v>628.95000000000005</v>
      </c>
      <c r="O141" s="43">
        <f t="shared" si="2"/>
        <v>3773.7000000000003</v>
      </c>
      <c r="P141" s="44" t="s">
        <v>3</v>
      </c>
      <c r="Q141" s="32"/>
    </row>
    <row r="142" spans="1:17" ht="47.25" x14ac:dyDescent="0.4">
      <c r="A142" s="147" t="s">
        <v>36</v>
      </c>
      <c r="B142" s="148"/>
      <c r="C142" s="149" t="s">
        <v>50</v>
      </c>
      <c r="D142" s="150"/>
      <c r="E142" s="151" t="s">
        <v>155</v>
      </c>
      <c r="F142" s="151"/>
      <c r="G142" s="90" t="s">
        <v>377</v>
      </c>
      <c r="H142" s="147" t="s">
        <v>540</v>
      </c>
      <c r="I142" s="148"/>
      <c r="J142" s="44" t="s">
        <v>542</v>
      </c>
      <c r="K142" s="44" t="s">
        <v>541</v>
      </c>
      <c r="L142" s="40" t="s">
        <v>125</v>
      </c>
      <c r="M142" s="45">
        <v>6</v>
      </c>
      <c r="N142" s="46">
        <v>5311.76</v>
      </c>
      <c r="O142" s="43">
        <f t="shared" si="2"/>
        <v>31870.560000000001</v>
      </c>
      <c r="P142" s="90" t="s">
        <v>3</v>
      </c>
      <c r="Q142" s="32"/>
    </row>
    <row r="143" spans="1:17" ht="47.25" x14ac:dyDescent="0.4">
      <c r="A143" s="147" t="s">
        <v>30</v>
      </c>
      <c r="B143" s="148"/>
      <c r="C143" s="149" t="s">
        <v>7</v>
      </c>
      <c r="D143" s="150"/>
      <c r="E143" s="151" t="s">
        <v>155</v>
      </c>
      <c r="F143" s="151"/>
      <c r="G143" s="44" t="s">
        <v>580</v>
      </c>
      <c r="H143" s="147" t="s">
        <v>579</v>
      </c>
      <c r="I143" s="148"/>
      <c r="J143" s="44" t="s">
        <v>581</v>
      </c>
      <c r="K143" s="44"/>
      <c r="L143" s="87" t="s">
        <v>125</v>
      </c>
      <c r="M143" s="45">
        <v>2</v>
      </c>
      <c r="N143" s="46">
        <v>3979.6</v>
      </c>
      <c r="O143" s="43">
        <f t="shared" si="2"/>
        <v>7959.2</v>
      </c>
      <c r="P143" s="92" t="s">
        <v>3</v>
      </c>
      <c r="Q143" s="32"/>
    </row>
    <row r="144" spans="1:17" ht="47.25" x14ac:dyDescent="0.4">
      <c r="A144" s="147" t="s">
        <v>49</v>
      </c>
      <c r="B144" s="148"/>
      <c r="C144" s="149" t="s">
        <v>47</v>
      </c>
      <c r="D144" s="150"/>
      <c r="E144" s="151" t="s">
        <v>155</v>
      </c>
      <c r="F144" s="151"/>
      <c r="G144" s="44" t="s">
        <v>626</v>
      </c>
      <c r="H144" s="147" t="s">
        <v>96</v>
      </c>
      <c r="I144" s="148"/>
      <c r="J144" s="44" t="s">
        <v>628</v>
      </c>
      <c r="K144" s="44" t="s">
        <v>627</v>
      </c>
      <c r="L144" s="40" t="s">
        <v>124</v>
      </c>
      <c r="M144" s="45">
        <v>25</v>
      </c>
      <c r="N144" s="46">
        <v>586.80999999999995</v>
      </c>
      <c r="O144" s="43">
        <f t="shared" si="2"/>
        <v>14670.249999999998</v>
      </c>
      <c r="P144" s="92" t="s">
        <v>3</v>
      </c>
      <c r="Q144" s="32"/>
    </row>
    <row r="145" spans="1:17" ht="47.25" x14ac:dyDescent="0.4">
      <c r="A145" s="147" t="s">
        <v>35</v>
      </c>
      <c r="B145" s="148"/>
      <c r="C145" s="149" t="s">
        <v>47</v>
      </c>
      <c r="D145" s="150"/>
      <c r="E145" s="151" t="s">
        <v>155</v>
      </c>
      <c r="F145" s="151"/>
      <c r="G145" s="92" t="s">
        <v>626</v>
      </c>
      <c r="H145" s="147" t="s">
        <v>96</v>
      </c>
      <c r="I145" s="148"/>
      <c r="J145" s="92" t="s">
        <v>628</v>
      </c>
      <c r="K145" s="92" t="s">
        <v>627</v>
      </c>
      <c r="L145" s="87" t="s">
        <v>124</v>
      </c>
      <c r="M145" s="45">
        <v>3</v>
      </c>
      <c r="N145" s="46">
        <v>366.08</v>
      </c>
      <c r="O145" s="43">
        <f t="shared" si="2"/>
        <v>1098.24</v>
      </c>
      <c r="P145" s="92" t="s">
        <v>3</v>
      </c>
      <c r="Q145" s="32"/>
    </row>
    <row r="146" spans="1:17" ht="47.25" x14ac:dyDescent="0.4">
      <c r="A146" s="147" t="s">
        <v>49</v>
      </c>
      <c r="B146" s="148"/>
      <c r="C146" s="149" t="s">
        <v>47</v>
      </c>
      <c r="D146" s="150"/>
      <c r="E146" s="151" t="s">
        <v>155</v>
      </c>
      <c r="F146" s="151"/>
      <c r="G146" s="92" t="s">
        <v>626</v>
      </c>
      <c r="H146" s="147" t="s">
        <v>96</v>
      </c>
      <c r="I146" s="148"/>
      <c r="J146" s="44" t="s">
        <v>629</v>
      </c>
      <c r="K146" s="44" t="s">
        <v>630</v>
      </c>
      <c r="L146" s="87" t="s">
        <v>124</v>
      </c>
      <c r="M146" s="45">
        <v>11</v>
      </c>
      <c r="N146" s="46">
        <v>531.07000000000005</v>
      </c>
      <c r="O146" s="43">
        <f t="shared" si="2"/>
        <v>5841.77</v>
      </c>
      <c r="P146" s="92" t="s">
        <v>3</v>
      </c>
      <c r="Q146" s="32"/>
    </row>
    <row r="147" spans="1:17" ht="47.25" x14ac:dyDescent="0.4">
      <c r="A147" s="147" t="s">
        <v>49</v>
      </c>
      <c r="B147" s="148"/>
      <c r="C147" s="149" t="s">
        <v>7</v>
      </c>
      <c r="D147" s="150"/>
      <c r="E147" s="151" t="s">
        <v>155</v>
      </c>
      <c r="F147" s="151"/>
      <c r="G147" s="44" t="s">
        <v>631</v>
      </c>
      <c r="H147" s="147" t="s">
        <v>632</v>
      </c>
      <c r="I147" s="148"/>
      <c r="J147" s="44" t="s">
        <v>633</v>
      </c>
      <c r="K147" s="44" t="s">
        <v>636</v>
      </c>
      <c r="L147" s="40" t="s">
        <v>125</v>
      </c>
      <c r="M147" s="45">
        <v>14</v>
      </c>
      <c r="N147" s="46">
        <v>2080</v>
      </c>
      <c r="O147" s="43">
        <f t="shared" si="2"/>
        <v>29120</v>
      </c>
      <c r="P147" s="92" t="s">
        <v>3</v>
      </c>
      <c r="Q147" s="32"/>
    </row>
    <row r="148" spans="1:17" ht="47.25" x14ac:dyDescent="0.4">
      <c r="A148" s="147" t="s">
        <v>49</v>
      </c>
      <c r="B148" s="148"/>
      <c r="C148" s="149" t="s">
        <v>7</v>
      </c>
      <c r="D148" s="150"/>
      <c r="E148" s="151" t="s">
        <v>155</v>
      </c>
      <c r="F148" s="151"/>
      <c r="G148" s="92" t="s">
        <v>631</v>
      </c>
      <c r="H148" s="147" t="s">
        <v>632</v>
      </c>
      <c r="I148" s="148"/>
      <c r="J148" s="44" t="s">
        <v>634</v>
      </c>
      <c r="K148" s="92" t="s">
        <v>637</v>
      </c>
      <c r="L148" s="87" t="s">
        <v>125</v>
      </c>
      <c r="M148" s="45">
        <v>6</v>
      </c>
      <c r="N148" s="46">
        <v>1653.33</v>
      </c>
      <c r="O148" s="43">
        <f t="shared" si="2"/>
        <v>9919.98</v>
      </c>
      <c r="P148" s="92" t="s">
        <v>3</v>
      </c>
      <c r="Q148" s="32"/>
    </row>
    <row r="149" spans="1:17" ht="47.25" x14ac:dyDescent="0.4">
      <c r="A149" s="147" t="s">
        <v>49</v>
      </c>
      <c r="B149" s="148"/>
      <c r="C149" s="149" t="s">
        <v>7</v>
      </c>
      <c r="D149" s="150"/>
      <c r="E149" s="151" t="s">
        <v>155</v>
      </c>
      <c r="F149" s="151"/>
      <c r="G149" s="92" t="s">
        <v>631</v>
      </c>
      <c r="H149" s="147" t="s">
        <v>632</v>
      </c>
      <c r="I149" s="148"/>
      <c r="J149" s="44" t="s">
        <v>635</v>
      </c>
      <c r="K149" s="44" t="s">
        <v>638</v>
      </c>
      <c r="L149" s="87" t="s">
        <v>125</v>
      </c>
      <c r="M149" s="45">
        <v>4</v>
      </c>
      <c r="N149" s="46">
        <v>2406.67</v>
      </c>
      <c r="O149" s="43">
        <f t="shared" si="2"/>
        <v>9626.68</v>
      </c>
      <c r="P149" s="92" t="s">
        <v>3</v>
      </c>
      <c r="Q149" s="32"/>
    </row>
    <row r="150" spans="1:17" ht="47.25" x14ac:dyDescent="0.4">
      <c r="A150" s="147" t="s">
        <v>49</v>
      </c>
      <c r="B150" s="148"/>
      <c r="C150" s="149" t="s">
        <v>7</v>
      </c>
      <c r="D150" s="150"/>
      <c r="E150" s="151" t="s">
        <v>155</v>
      </c>
      <c r="F150" s="151"/>
      <c r="G150" s="92" t="s">
        <v>631</v>
      </c>
      <c r="H150" s="147" t="s">
        <v>632</v>
      </c>
      <c r="I150" s="148"/>
      <c r="J150" s="92" t="s">
        <v>635</v>
      </c>
      <c r="K150" s="44" t="s">
        <v>639</v>
      </c>
      <c r="L150" s="87" t="s">
        <v>125</v>
      </c>
      <c r="M150" s="45">
        <v>2</v>
      </c>
      <c r="N150" s="46">
        <v>2406.67</v>
      </c>
      <c r="O150" s="43">
        <f t="shared" si="2"/>
        <v>4813.34</v>
      </c>
      <c r="P150" s="92" t="s">
        <v>3</v>
      </c>
      <c r="Q150" s="32"/>
    </row>
    <row r="151" spans="1:17" ht="47.25" x14ac:dyDescent="0.4">
      <c r="A151" s="147" t="s">
        <v>49</v>
      </c>
      <c r="B151" s="148"/>
      <c r="C151" s="149" t="s">
        <v>7</v>
      </c>
      <c r="D151" s="150"/>
      <c r="E151" s="151" t="s">
        <v>155</v>
      </c>
      <c r="F151" s="151"/>
      <c r="G151" s="92" t="s">
        <v>631</v>
      </c>
      <c r="H151" s="147" t="s">
        <v>632</v>
      </c>
      <c r="I151" s="148"/>
      <c r="J151" s="92" t="s">
        <v>635</v>
      </c>
      <c r="K151" s="92" t="s">
        <v>640</v>
      </c>
      <c r="L151" s="87" t="s">
        <v>125</v>
      </c>
      <c r="M151" s="45">
        <v>1</v>
      </c>
      <c r="N151" s="46">
        <v>1860</v>
      </c>
      <c r="O151" s="43">
        <f t="shared" si="2"/>
        <v>1860</v>
      </c>
      <c r="P151" s="92" t="s">
        <v>3</v>
      </c>
      <c r="Q151" s="32"/>
    </row>
    <row r="152" spans="1:17" ht="47.25" x14ac:dyDescent="0.4">
      <c r="A152" s="147" t="s">
        <v>49</v>
      </c>
      <c r="B152" s="148"/>
      <c r="C152" s="149" t="s">
        <v>7</v>
      </c>
      <c r="D152" s="150"/>
      <c r="E152" s="151" t="s">
        <v>155</v>
      </c>
      <c r="F152" s="151"/>
      <c r="G152" s="92" t="s">
        <v>631</v>
      </c>
      <c r="H152" s="147" t="s">
        <v>632</v>
      </c>
      <c r="I152" s="148"/>
      <c r="J152" s="92" t="s">
        <v>635</v>
      </c>
      <c r="K152" s="92" t="s">
        <v>641</v>
      </c>
      <c r="L152" s="87" t="s">
        <v>125</v>
      </c>
      <c r="M152" s="45">
        <v>1</v>
      </c>
      <c r="N152" s="46">
        <v>1793.33</v>
      </c>
      <c r="O152" s="43">
        <f t="shared" si="2"/>
        <v>1793.33</v>
      </c>
      <c r="P152" s="92" t="s">
        <v>3</v>
      </c>
      <c r="Q152" s="32"/>
    </row>
    <row r="153" spans="1:17" ht="31.5" x14ac:dyDescent="0.4">
      <c r="A153" s="147" t="s">
        <v>49</v>
      </c>
      <c r="B153" s="148"/>
      <c r="C153" s="149" t="s">
        <v>27</v>
      </c>
      <c r="D153" s="150"/>
      <c r="E153" s="151" t="s">
        <v>155</v>
      </c>
      <c r="F153" s="151"/>
      <c r="G153" s="44" t="s">
        <v>705</v>
      </c>
      <c r="H153" s="147" t="s">
        <v>708</v>
      </c>
      <c r="I153" s="148"/>
      <c r="J153" s="92" t="s">
        <v>706</v>
      </c>
      <c r="K153" s="44" t="s">
        <v>707</v>
      </c>
      <c r="L153" s="40" t="s">
        <v>124</v>
      </c>
      <c r="M153" s="45">
        <v>2</v>
      </c>
      <c r="N153" s="46">
        <v>1754</v>
      </c>
      <c r="O153" s="43">
        <f t="shared" si="2"/>
        <v>3508</v>
      </c>
      <c r="P153" s="44" t="s">
        <v>9</v>
      </c>
      <c r="Q153" s="32"/>
    </row>
    <row r="154" spans="1:17" ht="31.5" x14ac:dyDescent="0.4">
      <c r="A154" s="147" t="s">
        <v>49</v>
      </c>
      <c r="B154" s="148"/>
      <c r="C154" s="149" t="s">
        <v>27</v>
      </c>
      <c r="D154" s="150"/>
      <c r="E154" s="151" t="s">
        <v>155</v>
      </c>
      <c r="F154" s="151"/>
      <c r="G154" s="92" t="s">
        <v>705</v>
      </c>
      <c r="H154" s="147" t="s">
        <v>709</v>
      </c>
      <c r="I154" s="148"/>
      <c r="J154" s="44" t="s">
        <v>710</v>
      </c>
      <c r="K154" s="44" t="s">
        <v>711</v>
      </c>
      <c r="L154" s="87" t="s">
        <v>124</v>
      </c>
      <c r="M154" s="45">
        <v>1</v>
      </c>
      <c r="N154" s="46">
        <v>4384</v>
      </c>
      <c r="O154" s="43">
        <f t="shared" si="2"/>
        <v>4384</v>
      </c>
      <c r="P154" s="92" t="s">
        <v>9</v>
      </c>
      <c r="Q154" s="32"/>
    </row>
    <row r="155" spans="1:17" ht="31.5" x14ac:dyDescent="0.4">
      <c r="A155" s="147" t="s">
        <v>49</v>
      </c>
      <c r="B155" s="148"/>
      <c r="C155" s="149" t="s">
        <v>27</v>
      </c>
      <c r="D155" s="150"/>
      <c r="E155" s="151" t="s">
        <v>155</v>
      </c>
      <c r="F155" s="151"/>
      <c r="G155" s="92" t="s">
        <v>705</v>
      </c>
      <c r="H155" s="147" t="s">
        <v>713</v>
      </c>
      <c r="I155" s="148"/>
      <c r="J155" s="44" t="s">
        <v>712</v>
      </c>
      <c r="K155" s="44" t="s">
        <v>714</v>
      </c>
      <c r="L155" s="87" t="s">
        <v>124</v>
      </c>
      <c r="M155" s="45">
        <v>2</v>
      </c>
      <c r="N155" s="46">
        <v>407</v>
      </c>
      <c r="O155" s="43">
        <f t="shared" si="2"/>
        <v>814</v>
      </c>
      <c r="P155" s="92" t="s">
        <v>9</v>
      </c>
      <c r="Q155" s="32"/>
    </row>
    <row r="156" spans="1:17" ht="15.75" x14ac:dyDescent="0.4">
      <c r="A156" s="147" t="s">
        <v>37</v>
      </c>
      <c r="B156" s="148"/>
      <c r="C156" s="149" t="s">
        <v>27</v>
      </c>
      <c r="D156" s="150"/>
      <c r="E156" s="151" t="s">
        <v>155</v>
      </c>
      <c r="F156" s="151"/>
      <c r="G156" s="44" t="s">
        <v>734</v>
      </c>
      <c r="H156" s="147" t="s">
        <v>735</v>
      </c>
      <c r="I156" s="148"/>
      <c r="J156" s="44" t="s">
        <v>736</v>
      </c>
      <c r="K156" s="44"/>
      <c r="L156" s="87" t="s">
        <v>124</v>
      </c>
      <c r="M156" s="45">
        <v>1</v>
      </c>
      <c r="N156" s="46">
        <v>3315</v>
      </c>
      <c r="O156" s="43">
        <f t="shared" si="2"/>
        <v>3315</v>
      </c>
      <c r="P156" s="92" t="s">
        <v>9</v>
      </c>
      <c r="Q156" s="32"/>
    </row>
    <row r="157" spans="1:17" ht="47.25" x14ac:dyDescent="0.4">
      <c r="A157" s="147" t="s">
        <v>30</v>
      </c>
      <c r="B157" s="148"/>
      <c r="C157" s="149" t="s">
        <v>47</v>
      </c>
      <c r="D157" s="150"/>
      <c r="E157" s="151" t="s">
        <v>155</v>
      </c>
      <c r="F157" s="151"/>
      <c r="G157" s="44"/>
      <c r="H157" s="147" t="s">
        <v>96</v>
      </c>
      <c r="I157" s="148"/>
      <c r="J157" s="44" t="s">
        <v>792</v>
      </c>
      <c r="K157" s="44" t="s">
        <v>793</v>
      </c>
      <c r="L157" s="40" t="s">
        <v>124</v>
      </c>
      <c r="M157" s="45">
        <v>4</v>
      </c>
      <c r="N157" s="46">
        <v>324.75</v>
      </c>
      <c r="O157" s="43">
        <f t="shared" si="2"/>
        <v>1299</v>
      </c>
      <c r="P157" s="92" t="s">
        <v>9</v>
      </c>
      <c r="Q157" s="32"/>
    </row>
    <row r="158" spans="1:17" ht="15.75" x14ac:dyDescent="0.4">
      <c r="A158" s="147"/>
      <c r="B158" s="148"/>
      <c r="C158" s="149"/>
      <c r="D158" s="150"/>
      <c r="E158" s="151"/>
      <c r="F158" s="151"/>
      <c r="G158" s="44"/>
      <c r="H158" s="147"/>
      <c r="I158" s="148"/>
      <c r="J158" s="44"/>
      <c r="K158" s="44"/>
      <c r="L158" s="40"/>
      <c r="M158" s="45"/>
      <c r="N158" s="46"/>
      <c r="O158" s="43">
        <f t="shared" si="2"/>
        <v>0</v>
      </c>
      <c r="P158" s="44"/>
      <c r="Q158" s="32"/>
    </row>
    <row r="159" spans="1:17" ht="15.75" x14ac:dyDescent="0.4">
      <c r="A159" s="147"/>
      <c r="B159" s="148"/>
      <c r="C159" s="149"/>
      <c r="D159" s="150"/>
      <c r="E159" s="151"/>
      <c r="F159" s="151"/>
      <c r="G159" s="44"/>
      <c r="H159" s="147"/>
      <c r="I159" s="148"/>
      <c r="J159" s="44"/>
      <c r="K159" s="44"/>
      <c r="L159" s="40"/>
      <c r="M159" s="45"/>
      <c r="N159" s="46"/>
      <c r="O159" s="43">
        <f t="shared" si="2"/>
        <v>0</v>
      </c>
      <c r="P159" s="44"/>
      <c r="Q159" s="32"/>
    </row>
    <row r="160" spans="1:17" ht="15.75" x14ac:dyDescent="0.4">
      <c r="A160" s="147"/>
      <c r="B160" s="148"/>
      <c r="C160" s="149"/>
      <c r="D160" s="150"/>
      <c r="E160" s="151"/>
      <c r="F160" s="151"/>
      <c r="G160" s="44"/>
      <c r="H160" s="147"/>
      <c r="I160" s="148"/>
      <c r="J160" s="44"/>
      <c r="K160" s="44"/>
      <c r="L160" s="40"/>
      <c r="M160" s="45"/>
      <c r="N160" s="46"/>
      <c r="O160" s="43">
        <f t="shared" si="2"/>
        <v>0</v>
      </c>
      <c r="P160" s="44"/>
      <c r="Q160" s="32"/>
    </row>
    <row r="161" spans="1:17" ht="15.75" x14ac:dyDescent="0.4">
      <c r="A161" s="147"/>
      <c r="B161" s="148"/>
      <c r="C161" s="149"/>
      <c r="D161" s="150"/>
      <c r="E161" s="151"/>
      <c r="F161" s="151"/>
      <c r="G161" s="44"/>
      <c r="H161" s="147"/>
      <c r="I161" s="148"/>
      <c r="J161" s="44"/>
      <c r="K161" s="44"/>
      <c r="L161" s="40"/>
      <c r="M161" s="45"/>
      <c r="N161" s="46"/>
      <c r="O161" s="43">
        <f t="shared" si="2"/>
        <v>0</v>
      </c>
      <c r="P161" s="44"/>
      <c r="Q161" s="32"/>
    </row>
    <row r="162" spans="1:17" ht="15.75" x14ac:dyDescent="0.4">
      <c r="A162" s="147"/>
      <c r="B162" s="148"/>
      <c r="C162" s="149"/>
      <c r="D162" s="150"/>
      <c r="E162" s="151"/>
      <c r="F162" s="151"/>
      <c r="G162" s="44"/>
      <c r="H162" s="147"/>
      <c r="I162" s="148"/>
      <c r="J162" s="44"/>
      <c r="K162" s="44"/>
      <c r="L162" s="40"/>
      <c r="M162" s="45"/>
      <c r="N162" s="46"/>
      <c r="O162" s="43">
        <f t="shared" si="2"/>
        <v>0</v>
      </c>
      <c r="P162" s="44"/>
      <c r="Q162" s="32"/>
    </row>
    <row r="163" spans="1:17" ht="15.75" x14ac:dyDescent="0.4">
      <c r="A163" s="147"/>
      <c r="B163" s="148"/>
      <c r="C163" s="149"/>
      <c r="D163" s="150"/>
      <c r="E163" s="151"/>
      <c r="F163" s="151"/>
      <c r="G163" s="44"/>
      <c r="H163" s="147"/>
      <c r="I163" s="148"/>
      <c r="J163" s="44"/>
      <c r="K163" s="44"/>
      <c r="L163" s="40"/>
      <c r="M163" s="45"/>
      <c r="N163" s="46"/>
      <c r="O163" s="43">
        <f t="shared" si="2"/>
        <v>0</v>
      </c>
      <c r="P163" s="44"/>
      <c r="Q163" s="32"/>
    </row>
    <row r="164" spans="1:17" ht="15.75" x14ac:dyDescent="0.4">
      <c r="A164" s="147"/>
      <c r="B164" s="148"/>
      <c r="C164" s="149"/>
      <c r="D164" s="150"/>
      <c r="E164" s="151"/>
      <c r="F164" s="151"/>
      <c r="G164" s="44"/>
      <c r="H164" s="147"/>
      <c r="I164" s="148"/>
      <c r="J164" s="44"/>
      <c r="K164" s="44"/>
      <c r="L164" s="40"/>
      <c r="M164" s="45"/>
      <c r="N164" s="46"/>
      <c r="O164" s="43">
        <f t="shared" si="2"/>
        <v>0</v>
      </c>
      <c r="P164" s="44"/>
      <c r="Q164" s="32"/>
    </row>
    <row r="165" spans="1:17" ht="15.75" x14ac:dyDescent="0.4">
      <c r="A165" s="147"/>
      <c r="B165" s="148"/>
      <c r="C165" s="149"/>
      <c r="D165" s="150"/>
      <c r="E165" s="151"/>
      <c r="F165" s="151"/>
      <c r="G165" s="44"/>
      <c r="H165" s="147"/>
      <c r="I165" s="148"/>
      <c r="J165" s="44"/>
      <c r="K165" s="44"/>
      <c r="L165" s="40"/>
      <c r="M165" s="45"/>
      <c r="N165" s="46"/>
      <c r="O165" s="43">
        <f t="shared" si="2"/>
        <v>0</v>
      </c>
      <c r="P165" s="44"/>
      <c r="Q165" s="32"/>
    </row>
    <row r="166" spans="1:17" ht="15.75" x14ac:dyDescent="0.4">
      <c r="A166" s="147"/>
      <c r="B166" s="148"/>
      <c r="C166" s="149"/>
      <c r="D166" s="150"/>
      <c r="E166" s="151"/>
      <c r="F166" s="151"/>
      <c r="G166" s="44"/>
      <c r="H166" s="147"/>
      <c r="I166" s="148"/>
      <c r="J166" s="44"/>
      <c r="K166" s="44"/>
      <c r="L166" s="40"/>
      <c r="M166" s="45"/>
      <c r="N166" s="46"/>
      <c r="O166" s="43">
        <f t="shared" si="2"/>
        <v>0</v>
      </c>
      <c r="P166" s="44"/>
      <c r="Q166" s="32"/>
    </row>
    <row r="167" spans="1:17" ht="15.75" x14ac:dyDescent="0.4">
      <c r="A167" s="147"/>
      <c r="B167" s="148"/>
      <c r="C167" s="149"/>
      <c r="D167" s="150"/>
      <c r="E167" s="151"/>
      <c r="F167" s="151"/>
      <c r="G167" s="44"/>
      <c r="H167" s="147"/>
      <c r="I167" s="148"/>
      <c r="J167" s="44"/>
      <c r="K167" s="44"/>
      <c r="L167" s="40"/>
      <c r="M167" s="45"/>
      <c r="N167" s="46"/>
      <c r="O167" s="43">
        <f t="shared" si="2"/>
        <v>0</v>
      </c>
      <c r="P167" s="44"/>
      <c r="Q167" s="32"/>
    </row>
    <row r="168" spans="1:17" ht="15.75" x14ac:dyDescent="0.4">
      <c r="A168" s="147"/>
      <c r="B168" s="148"/>
      <c r="C168" s="149"/>
      <c r="D168" s="150"/>
      <c r="E168" s="151"/>
      <c r="F168" s="151"/>
      <c r="G168" s="44"/>
      <c r="H168" s="147"/>
      <c r="I168" s="148"/>
      <c r="J168" s="44"/>
      <c r="K168" s="44"/>
      <c r="L168" s="40"/>
      <c r="M168" s="45"/>
      <c r="N168" s="46"/>
      <c r="O168" s="43">
        <f t="shared" si="2"/>
        <v>0</v>
      </c>
      <c r="P168" s="44"/>
      <c r="Q168" s="32"/>
    </row>
    <row r="169" spans="1:17" ht="15.75" x14ac:dyDescent="0.4">
      <c r="A169" s="147"/>
      <c r="B169" s="148"/>
      <c r="C169" s="149"/>
      <c r="D169" s="150"/>
      <c r="E169" s="151"/>
      <c r="F169" s="151"/>
      <c r="G169" s="44"/>
      <c r="H169" s="147"/>
      <c r="I169" s="148"/>
      <c r="J169" s="44"/>
      <c r="K169" s="44"/>
      <c r="L169" s="40"/>
      <c r="M169" s="45"/>
      <c r="N169" s="46"/>
      <c r="O169" s="43">
        <f t="shared" si="2"/>
        <v>0</v>
      </c>
      <c r="P169" s="44"/>
      <c r="Q169" s="32"/>
    </row>
    <row r="170" spans="1:17" ht="15.75" x14ac:dyDescent="0.4">
      <c r="A170" s="147"/>
      <c r="B170" s="148"/>
      <c r="C170" s="149"/>
      <c r="D170" s="150"/>
      <c r="E170" s="151"/>
      <c r="F170" s="151"/>
      <c r="G170" s="44"/>
      <c r="H170" s="147"/>
      <c r="I170" s="148"/>
      <c r="J170" s="44"/>
      <c r="K170" s="44"/>
      <c r="L170" s="40"/>
      <c r="M170" s="45"/>
      <c r="N170" s="46"/>
      <c r="O170" s="43">
        <f t="shared" si="2"/>
        <v>0</v>
      </c>
      <c r="P170" s="44"/>
      <c r="Q170" s="32"/>
    </row>
    <row r="171" spans="1:17" ht="15.75" x14ac:dyDescent="0.4">
      <c r="A171" s="147"/>
      <c r="B171" s="148"/>
      <c r="C171" s="149"/>
      <c r="D171" s="150"/>
      <c r="E171" s="151"/>
      <c r="F171" s="151"/>
      <c r="G171" s="44"/>
      <c r="H171" s="147"/>
      <c r="I171" s="148"/>
      <c r="J171" s="44"/>
      <c r="K171" s="44"/>
      <c r="L171" s="40"/>
      <c r="M171" s="45"/>
      <c r="N171" s="46"/>
      <c r="O171" s="43">
        <f t="shared" si="2"/>
        <v>0</v>
      </c>
      <c r="P171" s="44"/>
      <c r="Q171" s="32"/>
    </row>
    <row r="172" spans="1:17" ht="15.75" x14ac:dyDescent="0.4">
      <c r="A172" s="147"/>
      <c r="B172" s="148"/>
      <c r="C172" s="149"/>
      <c r="D172" s="150"/>
      <c r="E172" s="151"/>
      <c r="F172" s="151"/>
      <c r="G172" s="44"/>
      <c r="H172" s="147"/>
      <c r="I172" s="148"/>
      <c r="J172" s="44"/>
      <c r="K172" s="44"/>
      <c r="L172" s="40"/>
      <c r="M172" s="45"/>
      <c r="N172" s="46"/>
      <c r="O172" s="43">
        <f t="shared" si="2"/>
        <v>0</v>
      </c>
      <c r="P172" s="44"/>
      <c r="Q172" s="32"/>
    </row>
    <row r="173" spans="1:17" ht="15.75" x14ac:dyDescent="0.4">
      <c r="A173" s="147"/>
      <c r="B173" s="148"/>
      <c r="C173" s="149"/>
      <c r="D173" s="150"/>
      <c r="E173" s="151"/>
      <c r="F173" s="151"/>
      <c r="G173" s="44"/>
      <c r="H173" s="147"/>
      <c r="I173" s="148"/>
      <c r="J173" s="44"/>
      <c r="K173" s="44"/>
      <c r="L173" s="40"/>
      <c r="M173" s="45"/>
      <c r="N173" s="46"/>
      <c r="O173" s="43">
        <f t="shared" si="2"/>
        <v>0</v>
      </c>
      <c r="P173" s="44"/>
      <c r="Q173" s="32"/>
    </row>
    <row r="174" spans="1:17" ht="15.75" x14ac:dyDescent="0.4">
      <c r="A174" s="147"/>
      <c r="B174" s="148"/>
      <c r="C174" s="149"/>
      <c r="D174" s="150"/>
      <c r="E174" s="151"/>
      <c r="F174" s="151"/>
      <c r="G174" s="44"/>
      <c r="H174" s="147"/>
      <c r="I174" s="148"/>
      <c r="J174" s="44"/>
      <c r="K174" s="44"/>
      <c r="L174" s="40"/>
      <c r="M174" s="45"/>
      <c r="N174" s="46"/>
      <c r="O174" s="43">
        <f t="shared" si="2"/>
        <v>0</v>
      </c>
      <c r="P174" s="44"/>
      <c r="Q174" s="32"/>
    </row>
    <row r="175" spans="1:17" ht="15.75" x14ac:dyDescent="0.4">
      <c r="A175" s="147"/>
      <c r="B175" s="148"/>
      <c r="C175" s="149"/>
      <c r="D175" s="150"/>
      <c r="E175" s="151"/>
      <c r="F175" s="151"/>
      <c r="G175" s="44"/>
      <c r="H175" s="147"/>
      <c r="I175" s="148"/>
      <c r="J175" s="44"/>
      <c r="K175" s="44"/>
      <c r="L175" s="40"/>
      <c r="M175" s="45"/>
      <c r="N175" s="46"/>
      <c r="O175" s="43">
        <f t="shared" si="2"/>
        <v>0</v>
      </c>
      <c r="P175" s="44"/>
      <c r="Q175" s="32"/>
    </row>
    <row r="176" spans="1:17" ht="15.75" x14ac:dyDescent="0.4">
      <c r="A176" s="147"/>
      <c r="B176" s="148"/>
      <c r="C176" s="149"/>
      <c r="D176" s="150"/>
      <c r="E176" s="151"/>
      <c r="F176" s="151"/>
      <c r="G176" s="44"/>
      <c r="H176" s="147"/>
      <c r="I176" s="148"/>
      <c r="J176" s="44"/>
      <c r="K176" s="44"/>
      <c r="L176" s="40"/>
      <c r="M176" s="45"/>
      <c r="N176" s="46"/>
      <c r="O176" s="43">
        <f t="shared" si="2"/>
        <v>0</v>
      </c>
      <c r="P176" s="44"/>
      <c r="Q176" s="32"/>
    </row>
    <row r="177" spans="1:17" ht="15.75" x14ac:dyDescent="0.4">
      <c r="A177" s="147"/>
      <c r="B177" s="148"/>
      <c r="C177" s="149"/>
      <c r="D177" s="150"/>
      <c r="E177" s="151"/>
      <c r="F177" s="151"/>
      <c r="G177" s="44"/>
      <c r="H177" s="147"/>
      <c r="I177" s="148"/>
      <c r="J177" s="44"/>
      <c r="K177" s="44"/>
      <c r="L177" s="40"/>
      <c r="M177" s="45"/>
      <c r="N177" s="46"/>
      <c r="O177" s="43">
        <f t="shared" si="2"/>
        <v>0</v>
      </c>
      <c r="P177" s="44"/>
      <c r="Q177" s="32"/>
    </row>
    <row r="178" spans="1:17" ht="15.75" x14ac:dyDescent="0.4">
      <c r="A178" s="147"/>
      <c r="B178" s="148"/>
      <c r="C178" s="149"/>
      <c r="D178" s="150"/>
      <c r="E178" s="151"/>
      <c r="F178" s="151"/>
      <c r="G178" s="44"/>
      <c r="H178" s="147"/>
      <c r="I178" s="148"/>
      <c r="J178" s="44"/>
      <c r="K178" s="44"/>
      <c r="L178" s="40"/>
      <c r="M178" s="45"/>
      <c r="N178" s="46"/>
      <c r="O178" s="43">
        <f t="shared" si="2"/>
        <v>0</v>
      </c>
      <c r="P178" s="44"/>
      <c r="Q178" s="32"/>
    </row>
    <row r="179" spans="1:17" ht="15.75" x14ac:dyDescent="0.4">
      <c r="A179" s="147"/>
      <c r="B179" s="148"/>
      <c r="C179" s="149"/>
      <c r="D179" s="150"/>
      <c r="E179" s="151"/>
      <c r="F179" s="151"/>
      <c r="G179" s="44"/>
      <c r="H179" s="147"/>
      <c r="I179" s="148"/>
      <c r="J179" s="44"/>
      <c r="K179" s="44"/>
      <c r="L179" s="40"/>
      <c r="M179" s="45"/>
      <c r="N179" s="46"/>
      <c r="O179" s="43">
        <f t="shared" si="2"/>
        <v>0</v>
      </c>
      <c r="P179" s="44"/>
      <c r="Q179" s="32"/>
    </row>
    <row r="180" spans="1:17" ht="15.75" x14ac:dyDescent="0.4">
      <c r="A180" s="147"/>
      <c r="B180" s="148"/>
      <c r="C180" s="149"/>
      <c r="D180" s="150"/>
      <c r="E180" s="151"/>
      <c r="F180" s="151"/>
      <c r="G180" s="44"/>
      <c r="H180" s="147"/>
      <c r="I180" s="148"/>
      <c r="J180" s="44"/>
      <c r="K180" s="44"/>
      <c r="L180" s="40"/>
      <c r="M180" s="45"/>
      <c r="N180" s="46"/>
      <c r="O180" s="43">
        <f t="shared" si="2"/>
        <v>0</v>
      </c>
      <c r="P180" s="44"/>
      <c r="Q180" s="32"/>
    </row>
    <row r="181" spans="1:17" ht="15.75" x14ac:dyDescent="0.4">
      <c r="A181" s="147"/>
      <c r="B181" s="148"/>
      <c r="C181" s="149"/>
      <c r="D181" s="150"/>
      <c r="E181" s="151"/>
      <c r="F181" s="151"/>
      <c r="G181" s="44"/>
      <c r="H181" s="147"/>
      <c r="I181" s="148"/>
      <c r="J181" s="44"/>
      <c r="K181" s="44"/>
      <c r="L181" s="40"/>
      <c r="M181" s="45"/>
      <c r="N181" s="46"/>
      <c r="O181" s="43">
        <f t="shared" si="2"/>
        <v>0</v>
      </c>
      <c r="P181" s="44"/>
      <c r="Q181" s="32"/>
    </row>
    <row r="182" spans="1:17" ht="15.75" x14ac:dyDescent="0.4">
      <c r="A182" s="147"/>
      <c r="B182" s="148"/>
      <c r="C182" s="149"/>
      <c r="D182" s="150"/>
      <c r="E182" s="151"/>
      <c r="F182" s="151"/>
      <c r="G182" s="44"/>
      <c r="H182" s="147"/>
      <c r="I182" s="148"/>
      <c r="J182" s="44"/>
      <c r="K182" s="44"/>
      <c r="L182" s="40"/>
      <c r="M182" s="45"/>
      <c r="N182" s="46"/>
      <c r="O182" s="43">
        <f t="shared" si="2"/>
        <v>0</v>
      </c>
      <c r="P182" s="44"/>
      <c r="Q182" s="32"/>
    </row>
    <row r="183" spans="1:17" ht="15.75" x14ac:dyDescent="0.4">
      <c r="A183" s="147"/>
      <c r="B183" s="148"/>
      <c r="C183" s="149"/>
      <c r="D183" s="150"/>
      <c r="E183" s="151"/>
      <c r="F183" s="151"/>
      <c r="G183" s="44"/>
      <c r="H183" s="147"/>
      <c r="I183" s="148"/>
      <c r="J183" s="44"/>
      <c r="K183" s="44"/>
      <c r="L183" s="40"/>
      <c r="M183" s="45"/>
      <c r="N183" s="46"/>
      <c r="O183" s="43">
        <f t="shared" si="2"/>
        <v>0</v>
      </c>
      <c r="P183" s="44"/>
      <c r="Q183" s="32"/>
    </row>
    <row r="184" spans="1:17" ht="15.75" x14ac:dyDescent="0.4">
      <c r="A184" s="147"/>
      <c r="B184" s="148"/>
      <c r="C184" s="149"/>
      <c r="D184" s="150"/>
      <c r="E184" s="151"/>
      <c r="F184" s="151"/>
      <c r="G184" s="44"/>
      <c r="H184" s="147"/>
      <c r="I184" s="148"/>
      <c r="J184" s="44"/>
      <c r="K184" s="44"/>
      <c r="L184" s="40"/>
      <c r="M184" s="45"/>
      <c r="N184" s="46"/>
      <c r="O184" s="43">
        <f t="shared" si="2"/>
        <v>0</v>
      </c>
      <c r="P184" s="44"/>
      <c r="Q184" s="32"/>
    </row>
    <row r="185" spans="1:17" ht="15.75" x14ac:dyDescent="0.4">
      <c r="A185" s="147"/>
      <c r="B185" s="148"/>
      <c r="C185" s="149"/>
      <c r="D185" s="150"/>
      <c r="E185" s="151"/>
      <c r="F185" s="151"/>
      <c r="G185" s="44"/>
      <c r="H185" s="147"/>
      <c r="I185" s="148"/>
      <c r="J185" s="44"/>
      <c r="K185" s="44"/>
      <c r="L185" s="40"/>
      <c r="M185" s="45"/>
      <c r="N185" s="46"/>
      <c r="O185" s="43">
        <f t="shared" si="2"/>
        <v>0</v>
      </c>
      <c r="P185" s="44"/>
      <c r="Q185" s="32"/>
    </row>
    <row r="186" spans="1:17" ht="15.75" x14ac:dyDescent="0.4">
      <c r="A186" s="147"/>
      <c r="B186" s="148"/>
      <c r="C186" s="149"/>
      <c r="D186" s="150"/>
      <c r="E186" s="151"/>
      <c r="F186" s="151"/>
      <c r="G186" s="44"/>
      <c r="H186" s="147"/>
      <c r="I186" s="148"/>
      <c r="J186" s="44"/>
      <c r="K186" s="44"/>
      <c r="L186" s="40"/>
      <c r="M186" s="45"/>
      <c r="N186" s="46"/>
      <c r="O186" s="43">
        <f t="shared" si="2"/>
        <v>0</v>
      </c>
      <c r="P186" s="44"/>
      <c r="Q186" s="32"/>
    </row>
    <row r="187" spans="1:17" ht="15.75" x14ac:dyDescent="0.4">
      <c r="A187" s="147"/>
      <c r="B187" s="148"/>
      <c r="C187" s="149"/>
      <c r="D187" s="150"/>
      <c r="E187" s="151"/>
      <c r="F187" s="151"/>
      <c r="G187" s="44"/>
      <c r="H187" s="147"/>
      <c r="I187" s="148"/>
      <c r="J187" s="44"/>
      <c r="K187" s="44"/>
      <c r="L187" s="40"/>
      <c r="M187" s="45"/>
      <c r="N187" s="46"/>
      <c r="O187" s="43">
        <f t="shared" si="2"/>
        <v>0</v>
      </c>
      <c r="P187" s="44"/>
      <c r="Q187" s="32"/>
    </row>
    <row r="188" spans="1:17" ht="15.75" x14ac:dyDescent="0.4">
      <c r="A188" s="147"/>
      <c r="B188" s="148"/>
      <c r="C188" s="149"/>
      <c r="D188" s="150"/>
      <c r="E188" s="151"/>
      <c r="F188" s="151"/>
      <c r="G188" s="44"/>
      <c r="H188" s="147"/>
      <c r="I188" s="148"/>
      <c r="J188" s="44"/>
      <c r="K188" s="44"/>
      <c r="L188" s="40"/>
      <c r="M188" s="45"/>
      <c r="N188" s="46"/>
      <c r="O188" s="43">
        <f t="shared" si="2"/>
        <v>0</v>
      </c>
      <c r="P188" s="44"/>
      <c r="Q188" s="32"/>
    </row>
    <row r="189" spans="1:17" ht="15.75" x14ac:dyDescent="0.4">
      <c r="A189" s="147"/>
      <c r="B189" s="148"/>
      <c r="C189" s="149"/>
      <c r="D189" s="150"/>
      <c r="E189" s="151"/>
      <c r="F189" s="151"/>
      <c r="G189" s="44"/>
      <c r="H189" s="147"/>
      <c r="I189" s="148"/>
      <c r="J189" s="44"/>
      <c r="K189" s="44"/>
      <c r="L189" s="40"/>
      <c r="M189" s="45"/>
      <c r="N189" s="46"/>
      <c r="O189" s="43">
        <f t="shared" si="2"/>
        <v>0</v>
      </c>
      <c r="P189" s="44"/>
      <c r="Q189" s="32"/>
    </row>
    <row r="190" spans="1:17" ht="15.75" x14ac:dyDescent="0.4">
      <c r="A190" s="147"/>
      <c r="B190" s="148"/>
      <c r="C190" s="149"/>
      <c r="D190" s="150"/>
      <c r="E190" s="151"/>
      <c r="F190" s="151"/>
      <c r="G190" s="44"/>
      <c r="H190" s="147"/>
      <c r="I190" s="148"/>
      <c r="J190" s="44"/>
      <c r="K190" s="44"/>
      <c r="L190" s="40"/>
      <c r="M190" s="45"/>
      <c r="N190" s="46"/>
      <c r="O190" s="43">
        <f t="shared" si="2"/>
        <v>0</v>
      </c>
      <c r="P190" s="44"/>
      <c r="Q190" s="32"/>
    </row>
    <row r="191" spans="1:17" ht="15.75" x14ac:dyDescent="0.4">
      <c r="A191" s="147"/>
      <c r="B191" s="148"/>
      <c r="C191" s="149"/>
      <c r="D191" s="150"/>
      <c r="E191" s="151"/>
      <c r="F191" s="151"/>
      <c r="G191" s="44"/>
      <c r="H191" s="147"/>
      <c r="I191" s="148"/>
      <c r="J191" s="44"/>
      <c r="K191" s="44"/>
      <c r="L191" s="40"/>
      <c r="M191" s="45"/>
      <c r="N191" s="46"/>
      <c r="O191" s="43">
        <f t="shared" si="2"/>
        <v>0</v>
      </c>
      <c r="P191" s="44"/>
      <c r="Q191" s="32"/>
    </row>
    <row r="192" spans="1:17" ht="15.75" x14ac:dyDescent="0.4">
      <c r="A192" s="147"/>
      <c r="B192" s="148"/>
      <c r="C192" s="149"/>
      <c r="D192" s="150"/>
      <c r="E192" s="151"/>
      <c r="F192" s="151"/>
      <c r="G192" s="44"/>
      <c r="H192" s="147"/>
      <c r="I192" s="148"/>
      <c r="J192" s="44"/>
      <c r="K192" s="44"/>
      <c r="L192" s="40"/>
      <c r="M192" s="45"/>
      <c r="N192" s="46"/>
      <c r="O192" s="43">
        <f t="shared" si="2"/>
        <v>0</v>
      </c>
      <c r="P192" s="44"/>
      <c r="Q192" s="32"/>
    </row>
    <row r="193" spans="1:17" ht="15.75" x14ac:dyDescent="0.4">
      <c r="A193" s="147"/>
      <c r="B193" s="148"/>
      <c r="C193" s="149"/>
      <c r="D193" s="150"/>
      <c r="E193" s="151"/>
      <c r="F193" s="151"/>
      <c r="G193" s="44"/>
      <c r="H193" s="147"/>
      <c r="I193" s="148"/>
      <c r="J193" s="44"/>
      <c r="K193" s="44"/>
      <c r="L193" s="40"/>
      <c r="M193" s="45"/>
      <c r="N193" s="46"/>
      <c r="O193" s="43">
        <f t="shared" si="2"/>
        <v>0</v>
      </c>
      <c r="P193" s="44"/>
      <c r="Q193" s="32"/>
    </row>
    <row r="194" spans="1:17" ht="15.75" x14ac:dyDescent="0.4">
      <c r="A194" s="147"/>
      <c r="B194" s="148"/>
      <c r="C194" s="149"/>
      <c r="D194" s="150"/>
      <c r="E194" s="151"/>
      <c r="F194" s="151"/>
      <c r="G194" s="44"/>
      <c r="H194" s="147"/>
      <c r="I194" s="148"/>
      <c r="J194" s="44"/>
      <c r="K194" s="44"/>
      <c r="L194" s="40"/>
      <c r="M194" s="45"/>
      <c r="N194" s="46"/>
      <c r="O194" s="43">
        <f t="shared" si="2"/>
        <v>0</v>
      </c>
      <c r="P194" s="44"/>
      <c r="Q194" s="32"/>
    </row>
    <row r="195" spans="1:17" ht="15.75" x14ac:dyDescent="0.4">
      <c r="A195" s="147"/>
      <c r="B195" s="148"/>
      <c r="C195" s="149"/>
      <c r="D195" s="150"/>
      <c r="E195" s="151"/>
      <c r="F195" s="151"/>
      <c r="G195" s="44"/>
      <c r="H195" s="147"/>
      <c r="I195" s="148"/>
      <c r="J195" s="44"/>
      <c r="K195" s="44"/>
      <c r="L195" s="40"/>
      <c r="M195" s="45"/>
      <c r="N195" s="46"/>
      <c r="O195" s="43">
        <f t="shared" si="2"/>
        <v>0</v>
      </c>
      <c r="P195" s="44"/>
      <c r="Q195" s="32"/>
    </row>
    <row r="196" spans="1:17" ht="15.75" x14ac:dyDescent="0.4">
      <c r="A196" s="147"/>
      <c r="B196" s="148"/>
      <c r="C196" s="149"/>
      <c r="D196" s="150"/>
      <c r="E196" s="151"/>
      <c r="F196" s="151"/>
      <c r="G196" s="44"/>
      <c r="H196" s="147"/>
      <c r="I196" s="148"/>
      <c r="J196" s="44"/>
      <c r="K196" s="44"/>
      <c r="L196" s="40"/>
      <c r="M196" s="45"/>
      <c r="N196" s="46"/>
      <c r="O196" s="43">
        <f t="shared" si="2"/>
        <v>0</v>
      </c>
      <c r="P196" s="44"/>
      <c r="Q196" s="32"/>
    </row>
    <row r="197" spans="1:17" ht="15.75" x14ac:dyDescent="0.4">
      <c r="A197" s="147"/>
      <c r="B197" s="148"/>
      <c r="C197" s="149"/>
      <c r="D197" s="150"/>
      <c r="E197" s="151"/>
      <c r="F197" s="151"/>
      <c r="G197" s="44"/>
      <c r="H197" s="147"/>
      <c r="I197" s="148"/>
      <c r="J197" s="44"/>
      <c r="K197" s="44"/>
      <c r="L197" s="40"/>
      <c r="M197" s="45"/>
      <c r="N197" s="46"/>
      <c r="O197" s="43">
        <f t="shared" ref="O197:O260" si="3">$M197*$N197</f>
        <v>0</v>
      </c>
      <c r="P197" s="44"/>
      <c r="Q197" s="32"/>
    </row>
    <row r="198" spans="1:17" ht="15.75" x14ac:dyDescent="0.4">
      <c r="A198" s="147"/>
      <c r="B198" s="148"/>
      <c r="C198" s="149"/>
      <c r="D198" s="150"/>
      <c r="E198" s="151"/>
      <c r="F198" s="151"/>
      <c r="G198" s="44"/>
      <c r="H198" s="147"/>
      <c r="I198" s="148"/>
      <c r="J198" s="44"/>
      <c r="K198" s="44"/>
      <c r="L198" s="40"/>
      <c r="M198" s="45"/>
      <c r="N198" s="46"/>
      <c r="O198" s="43">
        <f t="shared" si="3"/>
        <v>0</v>
      </c>
      <c r="P198" s="44"/>
      <c r="Q198" s="32"/>
    </row>
    <row r="199" spans="1:17" ht="15.75" x14ac:dyDescent="0.4">
      <c r="A199" s="147"/>
      <c r="B199" s="148"/>
      <c r="C199" s="149"/>
      <c r="D199" s="150"/>
      <c r="E199" s="151"/>
      <c r="F199" s="151"/>
      <c r="G199" s="44"/>
      <c r="H199" s="147"/>
      <c r="I199" s="148"/>
      <c r="J199" s="44"/>
      <c r="K199" s="44"/>
      <c r="L199" s="40"/>
      <c r="M199" s="45"/>
      <c r="N199" s="46"/>
      <c r="O199" s="43">
        <f t="shared" si="3"/>
        <v>0</v>
      </c>
      <c r="P199" s="44"/>
      <c r="Q199" s="32"/>
    </row>
    <row r="200" spans="1:17" ht="15.75" x14ac:dyDescent="0.4">
      <c r="A200" s="147"/>
      <c r="B200" s="148"/>
      <c r="C200" s="149"/>
      <c r="D200" s="150"/>
      <c r="E200" s="151"/>
      <c r="F200" s="151"/>
      <c r="G200" s="44"/>
      <c r="H200" s="147"/>
      <c r="I200" s="148"/>
      <c r="J200" s="44"/>
      <c r="K200" s="44"/>
      <c r="L200" s="40"/>
      <c r="M200" s="45"/>
      <c r="N200" s="46"/>
      <c r="O200" s="43">
        <f t="shared" si="3"/>
        <v>0</v>
      </c>
      <c r="P200" s="44"/>
      <c r="Q200" s="32"/>
    </row>
    <row r="201" spans="1:17" ht="15.75" x14ac:dyDescent="0.4">
      <c r="A201" s="147"/>
      <c r="B201" s="148"/>
      <c r="C201" s="149"/>
      <c r="D201" s="150"/>
      <c r="E201" s="151"/>
      <c r="F201" s="151"/>
      <c r="G201" s="44"/>
      <c r="H201" s="147"/>
      <c r="I201" s="148"/>
      <c r="J201" s="44"/>
      <c r="K201" s="44"/>
      <c r="L201" s="40"/>
      <c r="M201" s="45"/>
      <c r="N201" s="46"/>
      <c r="O201" s="43">
        <f t="shared" si="3"/>
        <v>0</v>
      </c>
      <c r="P201" s="44"/>
      <c r="Q201" s="32"/>
    </row>
    <row r="202" spans="1:17" ht="15.75" x14ac:dyDescent="0.4">
      <c r="A202" s="147"/>
      <c r="B202" s="148"/>
      <c r="C202" s="149"/>
      <c r="D202" s="150"/>
      <c r="E202" s="151"/>
      <c r="F202" s="151"/>
      <c r="G202" s="44"/>
      <c r="H202" s="147"/>
      <c r="I202" s="148"/>
      <c r="J202" s="44"/>
      <c r="K202" s="44"/>
      <c r="L202" s="40"/>
      <c r="M202" s="45"/>
      <c r="N202" s="46"/>
      <c r="O202" s="43">
        <f t="shared" si="3"/>
        <v>0</v>
      </c>
      <c r="P202" s="44"/>
      <c r="Q202" s="32"/>
    </row>
    <row r="203" spans="1:17" ht="15.75" x14ac:dyDescent="0.4">
      <c r="A203" s="147"/>
      <c r="B203" s="148"/>
      <c r="C203" s="149"/>
      <c r="D203" s="150"/>
      <c r="E203" s="151"/>
      <c r="F203" s="151"/>
      <c r="G203" s="44"/>
      <c r="H203" s="147"/>
      <c r="I203" s="148"/>
      <c r="J203" s="44"/>
      <c r="K203" s="44"/>
      <c r="L203" s="40"/>
      <c r="M203" s="45"/>
      <c r="N203" s="46"/>
      <c r="O203" s="43">
        <f t="shared" si="3"/>
        <v>0</v>
      </c>
      <c r="P203" s="44"/>
      <c r="Q203" s="32"/>
    </row>
    <row r="204" spans="1:17" ht="15.75" x14ac:dyDescent="0.4">
      <c r="A204" s="147"/>
      <c r="B204" s="148"/>
      <c r="C204" s="149"/>
      <c r="D204" s="150"/>
      <c r="E204" s="151"/>
      <c r="F204" s="151"/>
      <c r="G204" s="44"/>
      <c r="H204" s="147"/>
      <c r="I204" s="148"/>
      <c r="J204" s="44"/>
      <c r="K204" s="44"/>
      <c r="L204" s="40"/>
      <c r="M204" s="45"/>
      <c r="N204" s="46"/>
      <c r="O204" s="43">
        <f t="shared" si="3"/>
        <v>0</v>
      </c>
      <c r="P204" s="44"/>
      <c r="Q204" s="32"/>
    </row>
    <row r="205" spans="1:17" ht="15.75" x14ac:dyDescent="0.4">
      <c r="A205" s="147"/>
      <c r="B205" s="148"/>
      <c r="C205" s="149"/>
      <c r="D205" s="150"/>
      <c r="E205" s="151"/>
      <c r="F205" s="151"/>
      <c r="G205" s="44"/>
      <c r="H205" s="147"/>
      <c r="I205" s="148"/>
      <c r="J205" s="44"/>
      <c r="K205" s="44"/>
      <c r="L205" s="40"/>
      <c r="M205" s="45"/>
      <c r="N205" s="46"/>
      <c r="O205" s="43">
        <f t="shared" si="3"/>
        <v>0</v>
      </c>
      <c r="P205" s="44"/>
      <c r="Q205" s="32"/>
    </row>
    <row r="206" spans="1:17" ht="15.75" x14ac:dyDescent="0.4">
      <c r="A206" s="147"/>
      <c r="B206" s="148"/>
      <c r="C206" s="149"/>
      <c r="D206" s="150"/>
      <c r="E206" s="151"/>
      <c r="F206" s="151"/>
      <c r="G206" s="44"/>
      <c r="H206" s="147"/>
      <c r="I206" s="148"/>
      <c r="J206" s="44"/>
      <c r="K206" s="44"/>
      <c r="L206" s="40"/>
      <c r="M206" s="45"/>
      <c r="N206" s="46"/>
      <c r="O206" s="43">
        <f t="shared" si="3"/>
        <v>0</v>
      </c>
      <c r="P206" s="44"/>
      <c r="Q206" s="32"/>
    </row>
    <row r="207" spans="1:17" ht="15.75" x14ac:dyDescent="0.4">
      <c r="A207" s="147"/>
      <c r="B207" s="148"/>
      <c r="C207" s="149"/>
      <c r="D207" s="150"/>
      <c r="E207" s="151"/>
      <c r="F207" s="151"/>
      <c r="G207" s="44"/>
      <c r="H207" s="147"/>
      <c r="I207" s="148"/>
      <c r="J207" s="44"/>
      <c r="K207" s="44"/>
      <c r="L207" s="40"/>
      <c r="M207" s="45"/>
      <c r="N207" s="46"/>
      <c r="O207" s="43">
        <f t="shared" si="3"/>
        <v>0</v>
      </c>
      <c r="P207" s="44"/>
      <c r="Q207" s="32"/>
    </row>
    <row r="208" spans="1:17" ht="15.75" x14ac:dyDescent="0.4">
      <c r="A208" s="147"/>
      <c r="B208" s="148"/>
      <c r="C208" s="149"/>
      <c r="D208" s="150"/>
      <c r="E208" s="151"/>
      <c r="F208" s="151"/>
      <c r="G208" s="44"/>
      <c r="H208" s="147"/>
      <c r="I208" s="148"/>
      <c r="J208" s="44"/>
      <c r="K208" s="44"/>
      <c r="L208" s="40"/>
      <c r="M208" s="45"/>
      <c r="N208" s="46"/>
      <c r="O208" s="43">
        <f t="shared" si="3"/>
        <v>0</v>
      </c>
      <c r="P208" s="44"/>
      <c r="Q208" s="32"/>
    </row>
    <row r="209" spans="1:17" ht="15.75" x14ac:dyDescent="0.4">
      <c r="A209" s="147"/>
      <c r="B209" s="148"/>
      <c r="C209" s="149"/>
      <c r="D209" s="150"/>
      <c r="E209" s="151"/>
      <c r="F209" s="151"/>
      <c r="G209" s="44"/>
      <c r="H209" s="147"/>
      <c r="I209" s="148"/>
      <c r="J209" s="44"/>
      <c r="K209" s="44"/>
      <c r="L209" s="40"/>
      <c r="M209" s="45"/>
      <c r="N209" s="46"/>
      <c r="O209" s="43">
        <f t="shared" si="3"/>
        <v>0</v>
      </c>
      <c r="P209" s="44"/>
      <c r="Q209" s="32"/>
    </row>
    <row r="210" spans="1:17" ht="15.75" x14ac:dyDescent="0.4">
      <c r="A210" s="147"/>
      <c r="B210" s="148"/>
      <c r="C210" s="149"/>
      <c r="D210" s="150"/>
      <c r="E210" s="151"/>
      <c r="F210" s="151"/>
      <c r="G210" s="44"/>
      <c r="H210" s="147"/>
      <c r="I210" s="148"/>
      <c r="J210" s="44"/>
      <c r="K210" s="44"/>
      <c r="L210" s="40"/>
      <c r="M210" s="45"/>
      <c r="N210" s="46"/>
      <c r="O210" s="43">
        <f t="shared" si="3"/>
        <v>0</v>
      </c>
      <c r="P210" s="44"/>
      <c r="Q210" s="32"/>
    </row>
    <row r="211" spans="1:17" ht="15.75" x14ac:dyDescent="0.4">
      <c r="A211" s="147"/>
      <c r="B211" s="148"/>
      <c r="C211" s="149"/>
      <c r="D211" s="150"/>
      <c r="E211" s="151"/>
      <c r="F211" s="151"/>
      <c r="G211" s="44"/>
      <c r="H211" s="147"/>
      <c r="I211" s="148"/>
      <c r="J211" s="44"/>
      <c r="K211" s="44"/>
      <c r="L211" s="40"/>
      <c r="M211" s="45"/>
      <c r="N211" s="46"/>
      <c r="O211" s="43">
        <f t="shared" si="3"/>
        <v>0</v>
      </c>
      <c r="P211" s="44"/>
      <c r="Q211" s="32"/>
    </row>
    <row r="212" spans="1:17" ht="15.75" x14ac:dyDescent="0.4">
      <c r="A212" s="147"/>
      <c r="B212" s="148"/>
      <c r="C212" s="149"/>
      <c r="D212" s="150"/>
      <c r="E212" s="151"/>
      <c r="F212" s="151"/>
      <c r="G212" s="44"/>
      <c r="H212" s="147"/>
      <c r="I212" s="148"/>
      <c r="J212" s="44"/>
      <c r="K212" s="44"/>
      <c r="L212" s="40"/>
      <c r="M212" s="45"/>
      <c r="N212" s="46"/>
      <c r="O212" s="43">
        <f t="shared" si="3"/>
        <v>0</v>
      </c>
      <c r="P212" s="44"/>
      <c r="Q212" s="32"/>
    </row>
    <row r="213" spans="1:17" ht="15.75" x14ac:dyDescent="0.4">
      <c r="A213" s="147"/>
      <c r="B213" s="148"/>
      <c r="C213" s="149"/>
      <c r="D213" s="150"/>
      <c r="E213" s="151"/>
      <c r="F213" s="151"/>
      <c r="G213" s="44"/>
      <c r="H213" s="147"/>
      <c r="I213" s="148"/>
      <c r="J213" s="44"/>
      <c r="K213" s="44"/>
      <c r="L213" s="40"/>
      <c r="M213" s="45"/>
      <c r="N213" s="46"/>
      <c r="O213" s="43">
        <f t="shared" si="3"/>
        <v>0</v>
      </c>
      <c r="P213" s="44"/>
      <c r="Q213" s="32"/>
    </row>
    <row r="214" spans="1:17" ht="15.75" x14ac:dyDescent="0.4">
      <c r="A214" s="147"/>
      <c r="B214" s="148"/>
      <c r="C214" s="149"/>
      <c r="D214" s="150"/>
      <c r="E214" s="151"/>
      <c r="F214" s="151"/>
      <c r="G214" s="44"/>
      <c r="H214" s="147"/>
      <c r="I214" s="148"/>
      <c r="J214" s="44"/>
      <c r="K214" s="44"/>
      <c r="L214" s="40"/>
      <c r="M214" s="45"/>
      <c r="N214" s="46"/>
      <c r="O214" s="43">
        <f t="shared" si="3"/>
        <v>0</v>
      </c>
      <c r="P214" s="44"/>
      <c r="Q214" s="32"/>
    </row>
    <row r="215" spans="1:17" ht="15.75" x14ac:dyDescent="0.4">
      <c r="A215" s="147"/>
      <c r="B215" s="148"/>
      <c r="C215" s="149"/>
      <c r="D215" s="150"/>
      <c r="E215" s="151"/>
      <c r="F215" s="151"/>
      <c r="G215" s="44"/>
      <c r="H215" s="147"/>
      <c r="I215" s="148"/>
      <c r="J215" s="44"/>
      <c r="K215" s="44"/>
      <c r="L215" s="40"/>
      <c r="M215" s="45"/>
      <c r="N215" s="46"/>
      <c r="O215" s="43">
        <f t="shared" si="3"/>
        <v>0</v>
      </c>
      <c r="P215" s="44"/>
      <c r="Q215" s="32"/>
    </row>
    <row r="216" spans="1:17" ht="15.75" x14ac:dyDescent="0.4">
      <c r="A216" s="147"/>
      <c r="B216" s="148"/>
      <c r="C216" s="149"/>
      <c r="D216" s="150"/>
      <c r="E216" s="151"/>
      <c r="F216" s="151"/>
      <c r="G216" s="44"/>
      <c r="H216" s="147"/>
      <c r="I216" s="148"/>
      <c r="J216" s="44"/>
      <c r="K216" s="44"/>
      <c r="L216" s="40"/>
      <c r="M216" s="45"/>
      <c r="N216" s="46"/>
      <c r="O216" s="43">
        <f t="shared" si="3"/>
        <v>0</v>
      </c>
      <c r="P216" s="44"/>
      <c r="Q216" s="32"/>
    </row>
    <row r="217" spans="1:17" ht="15.75" x14ac:dyDescent="0.4">
      <c r="A217" s="147"/>
      <c r="B217" s="148"/>
      <c r="C217" s="149"/>
      <c r="D217" s="150"/>
      <c r="E217" s="151"/>
      <c r="F217" s="151"/>
      <c r="G217" s="44"/>
      <c r="H217" s="147"/>
      <c r="I217" s="148"/>
      <c r="J217" s="44"/>
      <c r="K217" s="44"/>
      <c r="L217" s="40"/>
      <c r="M217" s="45"/>
      <c r="N217" s="46"/>
      <c r="O217" s="43">
        <f t="shared" si="3"/>
        <v>0</v>
      </c>
      <c r="P217" s="44"/>
      <c r="Q217" s="32"/>
    </row>
    <row r="218" spans="1:17" ht="15.75" x14ac:dyDescent="0.4">
      <c r="A218" s="147"/>
      <c r="B218" s="148"/>
      <c r="C218" s="149"/>
      <c r="D218" s="150"/>
      <c r="E218" s="151"/>
      <c r="F218" s="151"/>
      <c r="G218" s="44"/>
      <c r="H218" s="147"/>
      <c r="I218" s="148"/>
      <c r="J218" s="44"/>
      <c r="K218" s="44"/>
      <c r="L218" s="40"/>
      <c r="M218" s="45"/>
      <c r="N218" s="46"/>
      <c r="O218" s="43">
        <f t="shared" si="3"/>
        <v>0</v>
      </c>
      <c r="P218" s="44"/>
      <c r="Q218" s="32"/>
    </row>
    <row r="219" spans="1:17" ht="15.75" x14ac:dyDescent="0.4">
      <c r="A219" s="147"/>
      <c r="B219" s="148"/>
      <c r="C219" s="149"/>
      <c r="D219" s="150"/>
      <c r="E219" s="151"/>
      <c r="F219" s="151"/>
      <c r="G219" s="44"/>
      <c r="H219" s="147"/>
      <c r="I219" s="148"/>
      <c r="J219" s="44"/>
      <c r="K219" s="44"/>
      <c r="L219" s="40"/>
      <c r="M219" s="45"/>
      <c r="N219" s="46"/>
      <c r="O219" s="43">
        <f t="shared" si="3"/>
        <v>0</v>
      </c>
      <c r="P219" s="44"/>
      <c r="Q219" s="32"/>
    </row>
    <row r="220" spans="1:17" ht="15.75" x14ac:dyDescent="0.4">
      <c r="A220" s="147"/>
      <c r="B220" s="148"/>
      <c r="C220" s="149"/>
      <c r="D220" s="150"/>
      <c r="E220" s="151"/>
      <c r="F220" s="151"/>
      <c r="G220" s="44"/>
      <c r="H220" s="147"/>
      <c r="I220" s="148"/>
      <c r="J220" s="44"/>
      <c r="K220" s="44"/>
      <c r="L220" s="40"/>
      <c r="M220" s="45"/>
      <c r="N220" s="46"/>
      <c r="O220" s="43">
        <f t="shared" si="3"/>
        <v>0</v>
      </c>
      <c r="P220" s="44"/>
      <c r="Q220" s="32"/>
    </row>
    <row r="221" spans="1:17" ht="15.75" x14ac:dyDescent="0.4">
      <c r="A221" s="147"/>
      <c r="B221" s="148"/>
      <c r="C221" s="149"/>
      <c r="D221" s="150"/>
      <c r="E221" s="151"/>
      <c r="F221" s="151"/>
      <c r="G221" s="44"/>
      <c r="H221" s="147"/>
      <c r="I221" s="148"/>
      <c r="J221" s="44"/>
      <c r="K221" s="44"/>
      <c r="L221" s="40"/>
      <c r="M221" s="45"/>
      <c r="N221" s="46"/>
      <c r="O221" s="43">
        <f t="shared" si="3"/>
        <v>0</v>
      </c>
      <c r="P221" s="44"/>
      <c r="Q221" s="32"/>
    </row>
    <row r="222" spans="1:17" ht="15.75" x14ac:dyDescent="0.4">
      <c r="A222" s="147"/>
      <c r="B222" s="148"/>
      <c r="C222" s="149"/>
      <c r="D222" s="150"/>
      <c r="E222" s="151"/>
      <c r="F222" s="151"/>
      <c r="G222" s="44"/>
      <c r="H222" s="147"/>
      <c r="I222" s="148"/>
      <c r="J222" s="44"/>
      <c r="K222" s="44"/>
      <c r="L222" s="40"/>
      <c r="M222" s="45"/>
      <c r="N222" s="46"/>
      <c r="O222" s="43">
        <f t="shared" si="3"/>
        <v>0</v>
      </c>
      <c r="P222" s="44"/>
      <c r="Q222" s="32"/>
    </row>
    <row r="223" spans="1:17" ht="15.75" x14ac:dyDescent="0.4">
      <c r="A223" s="147"/>
      <c r="B223" s="148"/>
      <c r="C223" s="149"/>
      <c r="D223" s="150"/>
      <c r="E223" s="151"/>
      <c r="F223" s="151"/>
      <c r="G223" s="44"/>
      <c r="H223" s="147"/>
      <c r="I223" s="148"/>
      <c r="J223" s="44"/>
      <c r="K223" s="44"/>
      <c r="L223" s="40"/>
      <c r="M223" s="45"/>
      <c r="N223" s="46"/>
      <c r="O223" s="43">
        <f t="shared" si="3"/>
        <v>0</v>
      </c>
      <c r="P223" s="44"/>
      <c r="Q223" s="32"/>
    </row>
    <row r="224" spans="1:17" ht="15.75" x14ac:dyDescent="0.4">
      <c r="A224" s="147"/>
      <c r="B224" s="148"/>
      <c r="C224" s="149"/>
      <c r="D224" s="150"/>
      <c r="E224" s="151"/>
      <c r="F224" s="151"/>
      <c r="G224" s="44"/>
      <c r="H224" s="147"/>
      <c r="I224" s="148"/>
      <c r="J224" s="44"/>
      <c r="K224" s="44"/>
      <c r="L224" s="40"/>
      <c r="M224" s="45"/>
      <c r="N224" s="46"/>
      <c r="O224" s="43">
        <f t="shared" si="3"/>
        <v>0</v>
      </c>
      <c r="P224" s="44"/>
      <c r="Q224" s="32"/>
    </row>
    <row r="225" spans="1:17" ht="15.75" x14ac:dyDescent="0.4">
      <c r="A225" s="147"/>
      <c r="B225" s="148"/>
      <c r="C225" s="149"/>
      <c r="D225" s="150"/>
      <c r="E225" s="151"/>
      <c r="F225" s="151"/>
      <c r="G225" s="44"/>
      <c r="H225" s="147"/>
      <c r="I225" s="148"/>
      <c r="J225" s="44"/>
      <c r="K225" s="44"/>
      <c r="L225" s="40"/>
      <c r="M225" s="45"/>
      <c r="N225" s="46"/>
      <c r="O225" s="43">
        <f t="shared" si="3"/>
        <v>0</v>
      </c>
      <c r="P225" s="44"/>
      <c r="Q225" s="32"/>
    </row>
    <row r="226" spans="1:17" ht="15.75" x14ac:dyDescent="0.4">
      <c r="A226" s="147"/>
      <c r="B226" s="148"/>
      <c r="C226" s="149"/>
      <c r="D226" s="150"/>
      <c r="E226" s="151"/>
      <c r="F226" s="151"/>
      <c r="G226" s="44"/>
      <c r="H226" s="147"/>
      <c r="I226" s="148"/>
      <c r="J226" s="44"/>
      <c r="K226" s="44"/>
      <c r="L226" s="40"/>
      <c r="M226" s="45"/>
      <c r="N226" s="46"/>
      <c r="O226" s="43">
        <f t="shared" si="3"/>
        <v>0</v>
      </c>
      <c r="P226" s="44"/>
      <c r="Q226" s="32"/>
    </row>
    <row r="227" spans="1:17" ht="15.75" x14ac:dyDescent="0.4">
      <c r="A227" s="147"/>
      <c r="B227" s="148"/>
      <c r="C227" s="149"/>
      <c r="D227" s="150"/>
      <c r="E227" s="151"/>
      <c r="F227" s="151"/>
      <c r="G227" s="44"/>
      <c r="H227" s="147"/>
      <c r="I227" s="148"/>
      <c r="J227" s="44"/>
      <c r="K227" s="44"/>
      <c r="L227" s="40"/>
      <c r="M227" s="45"/>
      <c r="N227" s="46"/>
      <c r="O227" s="43">
        <f t="shared" si="3"/>
        <v>0</v>
      </c>
      <c r="P227" s="44"/>
      <c r="Q227" s="32"/>
    </row>
    <row r="228" spans="1:17" ht="15.75" x14ac:dyDescent="0.4">
      <c r="A228" s="147"/>
      <c r="B228" s="148"/>
      <c r="C228" s="149"/>
      <c r="D228" s="150"/>
      <c r="E228" s="151"/>
      <c r="F228" s="151"/>
      <c r="G228" s="44"/>
      <c r="H228" s="147"/>
      <c r="I228" s="148"/>
      <c r="J228" s="44"/>
      <c r="K228" s="44"/>
      <c r="L228" s="40"/>
      <c r="M228" s="45"/>
      <c r="N228" s="46"/>
      <c r="O228" s="43">
        <f t="shared" si="3"/>
        <v>0</v>
      </c>
      <c r="P228" s="44"/>
      <c r="Q228" s="32"/>
    </row>
    <row r="229" spans="1:17" ht="15.75" x14ac:dyDescent="0.4">
      <c r="A229" s="147"/>
      <c r="B229" s="148"/>
      <c r="C229" s="149"/>
      <c r="D229" s="150"/>
      <c r="E229" s="151"/>
      <c r="F229" s="151"/>
      <c r="G229" s="44"/>
      <c r="H229" s="147"/>
      <c r="I229" s="148"/>
      <c r="J229" s="44"/>
      <c r="K229" s="44"/>
      <c r="L229" s="40"/>
      <c r="M229" s="45"/>
      <c r="N229" s="46"/>
      <c r="O229" s="43">
        <f t="shared" si="3"/>
        <v>0</v>
      </c>
      <c r="P229" s="44"/>
      <c r="Q229" s="32"/>
    </row>
    <row r="230" spans="1:17" ht="15.75" x14ac:dyDescent="0.4">
      <c r="A230" s="147"/>
      <c r="B230" s="148"/>
      <c r="C230" s="149"/>
      <c r="D230" s="150"/>
      <c r="E230" s="151"/>
      <c r="F230" s="151"/>
      <c r="G230" s="44"/>
      <c r="H230" s="147"/>
      <c r="I230" s="148"/>
      <c r="J230" s="44"/>
      <c r="K230" s="44"/>
      <c r="L230" s="40"/>
      <c r="M230" s="45"/>
      <c r="N230" s="46"/>
      <c r="O230" s="43">
        <f t="shared" si="3"/>
        <v>0</v>
      </c>
      <c r="P230" s="44"/>
      <c r="Q230" s="32"/>
    </row>
    <row r="231" spans="1:17" ht="15.75" x14ac:dyDescent="0.4">
      <c r="A231" s="147"/>
      <c r="B231" s="148"/>
      <c r="C231" s="149"/>
      <c r="D231" s="150"/>
      <c r="E231" s="151"/>
      <c r="F231" s="151"/>
      <c r="G231" s="44"/>
      <c r="H231" s="147"/>
      <c r="I231" s="148"/>
      <c r="J231" s="44"/>
      <c r="K231" s="44"/>
      <c r="L231" s="40"/>
      <c r="M231" s="45"/>
      <c r="N231" s="46"/>
      <c r="O231" s="43">
        <f t="shared" si="3"/>
        <v>0</v>
      </c>
      <c r="P231" s="44"/>
      <c r="Q231" s="32"/>
    </row>
    <row r="232" spans="1:17" ht="15.75" x14ac:dyDescent="0.4">
      <c r="A232" s="147"/>
      <c r="B232" s="148"/>
      <c r="C232" s="149"/>
      <c r="D232" s="150"/>
      <c r="E232" s="151"/>
      <c r="F232" s="151"/>
      <c r="G232" s="44"/>
      <c r="H232" s="147"/>
      <c r="I232" s="148"/>
      <c r="J232" s="44"/>
      <c r="K232" s="44"/>
      <c r="L232" s="40"/>
      <c r="M232" s="45"/>
      <c r="N232" s="46"/>
      <c r="O232" s="43">
        <f t="shared" si="3"/>
        <v>0</v>
      </c>
      <c r="P232" s="44"/>
      <c r="Q232" s="32"/>
    </row>
    <row r="233" spans="1:17" ht="15.75" x14ac:dyDescent="0.4">
      <c r="A233" s="147"/>
      <c r="B233" s="148"/>
      <c r="C233" s="149"/>
      <c r="D233" s="150"/>
      <c r="E233" s="151"/>
      <c r="F233" s="151"/>
      <c r="G233" s="44"/>
      <c r="H233" s="147"/>
      <c r="I233" s="148"/>
      <c r="J233" s="44"/>
      <c r="K233" s="44"/>
      <c r="L233" s="40"/>
      <c r="M233" s="45"/>
      <c r="N233" s="46"/>
      <c r="O233" s="43">
        <f t="shared" si="3"/>
        <v>0</v>
      </c>
      <c r="P233" s="44"/>
      <c r="Q233" s="32"/>
    </row>
    <row r="234" spans="1:17" ht="15.75" x14ac:dyDescent="0.4">
      <c r="A234" s="147"/>
      <c r="B234" s="148"/>
      <c r="C234" s="149"/>
      <c r="D234" s="150"/>
      <c r="E234" s="151"/>
      <c r="F234" s="151"/>
      <c r="G234" s="44"/>
      <c r="H234" s="147"/>
      <c r="I234" s="148"/>
      <c r="J234" s="44"/>
      <c r="K234" s="44"/>
      <c r="L234" s="40"/>
      <c r="M234" s="45"/>
      <c r="N234" s="46"/>
      <c r="O234" s="43">
        <f t="shared" si="3"/>
        <v>0</v>
      </c>
      <c r="P234" s="44"/>
      <c r="Q234" s="32"/>
    </row>
    <row r="235" spans="1:17" ht="15.75" x14ac:dyDescent="0.4">
      <c r="A235" s="147"/>
      <c r="B235" s="148"/>
      <c r="C235" s="149"/>
      <c r="D235" s="150"/>
      <c r="E235" s="151"/>
      <c r="F235" s="151"/>
      <c r="G235" s="44"/>
      <c r="H235" s="147"/>
      <c r="I235" s="148"/>
      <c r="J235" s="44"/>
      <c r="K235" s="44"/>
      <c r="L235" s="40"/>
      <c r="M235" s="45"/>
      <c r="N235" s="46"/>
      <c r="O235" s="43">
        <f t="shared" si="3"/>
        <v>0</v>
      </c>
      <c r="P235" s="44"/>
      <c r="Q235" s="32"/>
    </row>
    <row r="236" spans="1:17" ht="15.75" x14ac:dyDescent="0.4">
      <c r="A236" s="147"/>
      <c r="B236" s="148"/>
      <c r="C236" s="149"/>
      <c r="D236" s="150"/>
      <c r="E236" s="151"/>
      <c r="F236" s="151"/>
      <c r="G236" s="44"/>
      <c r="H236" s="147"/>
      <c r="I236" s="148"/>
      <c r="J236" s="44"/>
      <c r="K236" s="44"/>
      <c r="L236" s="40"/>
      <c r="M236" s="45"/>
      <c r="N236" s="46"/>
      <c r="O236" s="43">
        <f t="shared" si="3"/>
        <v>0</v>
      </c>
      <c r="P236" s="44"/>
      <c r="Q236" s="32"/>
    </row>
    <row r="237" spans="1:17" ht="15.75" x14ac:dyDescent="0.4">
      <c r="A237" s="147"/>
      <c r="B237" s="148"/>
      <c r="C237" s="149"/>
      <c r="D237" s="150"/>
      <c r="E237" s="151"/>
      <c r="F237" s="151"/>
      <c r="G237" s="44"/>
      <c r="H237" s="147"/>
      <c r="I237" s="148"/>
      <c r="J237" s="44"/>
      <c r="K237" s="44"/>
      <c r="L237" s="40"/>
      <c r="M237" s="45"/>
      <c r="N237" s="46"/>
      <c r="O237" s="43">
        <f t="shared" si="3"/>
        <v>0</v>
      </c>
      <c r="P237" s="44"/>
      <c r="Q237" s="32"/>
    </row>
    <row r="238" spans="1:17" ht="15.75" x14ac:dyDescent="0.4">
      <c r="A238" s="147"/>
      <c r="B238" s="148"/>
      <c r="C238" s="149"/>
      <c r="D238" s="150"/>
      <c r="E238" s="151"/>
      <c r="F238" s="151"/>
      <c r="G238" s="44"/>
      <c r="H238" s="147"/>
      <c r="I238" s="148"/>
      <c r="J238" s="44"/>
      <c r="K238" s="44"/>
      <c r="L238" s="40"/>
      <c r="M238" s="45"/>
      <c r="N238" s="46"/>
      <c r="O238" s="43">
        <f t="shared" si="3"/>
        <v>0</v>
      </c>
      <c r="P238" s="44"/>
      <c r="Q238" s="32"/>
    </row>
    <row r="239" spans="1:17" ht="15.75" x14ac:dyDescent="0.4">
      <c r="A239" s="147"/>
      <c r="B239" s="148"/>
      <c r="C239" s="149"/>
      <c r="D239" s="150"/>
      <c r="E239" s="151"/>
      <c r="F239" s="151"/>
      <c r="G239" s="44"/>
      <c r="H239" s="147"/>
      <c r="I239" s="148"/>
      <c r="J239" s="44"/>
      <c r="K239" s="44"/>
      <c r="L239" s="40"/>
      <c r="M239" s="45"/>
      <c r="N239" s="46"/>
      <c r="O239" s="43">
        <f t="shared" si="3"/>
        <v>0</v>
      </c>
      <c r="P239" s="44"/>
      <c r="Q239" s="32"/>
    </row>
    <row r="240" spans="1:17" ht="15.75" x14ac:dyDescent="0.4">
      <c r="A240" s="147"/>
      <c r="B240" s="148"/>
      <c r="C240" s="149"/>
      <c r="D240" s="150"/>
      <c r="E240" s="151"/>
      <c r="F240" s="151"/>
      <c r="G240" s="44"/>
      <c r="H240" s="147"/>
      <c r="I240" s="148"/>
      <c r="J240" s="44"/>
      <c r="K240" s="44"/>
      <c r="L240" s="40"/>
      <c r="M240" s="45"/>
      <c r="N240" s="46"/>
      <c r="O240" s="43">
        <f t="shared" si="3"/>
        <v>0</v>
      </c>
      <c r="P240" s="44"/>
      <c r="Q240" s="32"/>
    </row>
    <row r="241" spans="1:17" ht="15.75" x14ac:dyDescent="0.4">
      <c r="A241" s="147"/>
      <c r="B241" s="148"/>
      <c r="C241" s="149"/>
      <c r="D241" s="150"/>
      <c r="E241" s="151"/>
      <c r="F241" s="151"/>
      <c r="G241" s="44"/>
      <c r="H241" s="147"/>
      <c r="I241" s="148"/>
      <c r="J241" s="44"/>
      <c r="K241" s="44"/>
      <c r="L241" s="40"/>
      <c r="M241" s="45"/>
      <c r="N241" s="46"/>
      <c r="O241" s="43">
        <f t="shared" si="3"/>
        <v>0</v>
      </c>
      <c r="P241" s="44"/>
      <c r="Q241" s="32"/>
    </row>
    <row r="242" spans="1:17" ht="15.75" x14ac:dyDescent="0.4">
      <c r="A242" s="147"/>
      <c r="B242" s="148"/>
      <c r="C242" s="149"/>
      <c r="D242" s="150"/>
      <c r="E242" s="151"/>
      <c r="F242" s="151"/>
      <c r="G242" s="44"/>
      <c r="H242" s="147"/>
      <c r="I242" s="148"/>
      <c r="J242" s="44"/>
      <c r="K242" s="44"/>
      <c r="L242" s="40"/>
      <c r="M242" s="45"/>
      <c r="N242" s="46"/>
      <c r="O242" s="43">
        <f t="shared" si="3"/>
        <v>0</v>
      </c>
      <c r="P242" s="44"/>
      <c r="Q242" s="32"/>
    </row>
    <row r="243" spans="1:17" ht="15.75" x14ac:dyDescent="0.4">
      <c r="A243" s="147"/>
      <c r="B243" s="148"/>
      <c r="C243" s="149"/>
      <c r="D243" s="150"/>
      <c r="E243" s="151"/>
      <c r="F243" s="151"/>
      <c r="G243" s="44"/>
      <c r="H243" s="147"/>
      <c r="I243" s="148"/>
      <c r="J243" s="44"/>
      <c r="K243" s="44"/>
      <c r="L243" s="40"/>
      <c r="M243" s="45"/>
      <c r="N243" s="46"/>
      <c r="O243" s="43">
        <f t="shared" si="3"/>
        <v>0</v>
      </c>
      <c r="P243" s="44"/>
      <c r="Q243" s="32"/>
    </row>
    <row r="244" spans="1:17" ht="15.75" x14ac:dyDescent="0.4">
      <c r="A244" s="147"/>
      <c r="B244" s="148"/>
      <c r="C244" s="149"/>
      <c r="D244" s="150"/>
      <c r="E244" s="151"/>
      <c r="F244" s="151"/>
      <c r="G244" s="44"/>
      <c r="H244" s="147"/>
      <c r="I244" s="148"/>
      <c r="J244" s="44"/>
      <c r="K244" s="44"/>
      <c r="L244" s="40"/>
      <c r="M244" s="45"/>
      <c r="N244" s="46"/>
      <c r="O244" s="43">
        <f t="shared" si="3"/>
        <v>0</v>
      </c>
      <c r="P244" s="44"/>
      <c r="Q244" s="32"/>
    </row>
    <row r="245" spans="1:17" ht="15.75" x14ac:dyDescent="0.4">
      <c r="A245" s="147"/>
      <c r="B245" s="148"/>
      <c r="C245" s="149"/>
      <c r="D245" s="150"/>
      <c r="E245" s="151"/>
      <c r="F245" s="151"/>
      <c r="G245" s="44"/>
      <c r="H245" s="147"/>
      <c r="I245" s="148"/>
      <c r="J245" s="44"/>
      <c r="K245" s="44"/>
      <c r="L245" s="40"/>
      <c r="M245" s="45"/>
      <c r="N245" s="46"/>
      <c r="O245" s="43">
        <f t="shared" si="3"/>
        <v>0</v>
      </c>
      <c r="P245" s="44"/>
      <c r="Q245" s="32"/>
    </row>
    <row r="246" spans="1:17" ht="15.75" x14ac:dyDescent="0.4">
      <c r="A246" s="147"/>
      <c r="B246" s="148"/>
      <c r="C246" s="149"/>
      <c r="D246" s="150"/>
      <c r="E246" s="151"/>
      <c r="F246" s="151"/>
      <c r="G246" s="44"/>
      <c r="H246" s="147"/>
      <c r="I246" s="148"/>
      <c r="J246" s="44"/>
      <c r="K246" s="44"/>
      <c r="L246" s="40"/>
      <c r="M246" s="45"/>
      <c r="N246" s="46"/>
      <c r="O246" s="43">
        <f t="shared" si="3"/>
        <v>0</v>
      </c>
      <c r="P246" s="44"/>
      <c r="Q246" s="32"/>
    </row>
    <row r="247" spans="1:17" ht="15.75" x14ac:dyDescent="0.4">
      <c r="A247" s="147"/>
      <c r="B247" s="148"/>
      <c r="C247" s="149"/>
      <c r="D247" s="150"/>
      <c r="E247" s="151"/>
      <c r="F247" s="151"/>
      <c r="G247" s="44"/>
      <c r="H247" s="147"/>
      <c r="I247" s="148"/>
      <c r="J247" s="44"/>
      <c r="K247" s="44"/>
      <c r="L247" s="40"/>
      <c r="M247" s="45"/>
      <c r="N247" s="46"/>
      <c r="O247" s="43">
        <f t="shared" si="3"/>
        <v>0</v>
      </c>
      <c r="P247" s="44"/>
      <c r="Q247" s="32"/>
    </row>
    <row r="248" spans="1:17" ht="15.75" x14ac:dyDescent="0.4">
      <c r="A248" s="147"/>
      <c r="B248" s="148"/>
      <c r="C248" s="149"/>
      <c r="D248" s="150"/>
      <c r="E248" s="151"/>
      <c r="F248" s="151"/>
      <c r="G248" s="44"/>
      <c r="H248" s="147"/>
      <c r="I248" s="148"/>
      <c r="J248" s="44"/>
      <c r="K248" s="44"/>
      <c r="L248" s="40"/>
      <c r="M248" s="45"/>
      <c r="N248" s="46"/>
      <c r="O248" s="43">
        <f t="shared" si="3"/>
        <v>0</v>
      </c>
      <c r="P248" s="44"/>
      <c r="Q248" s="32"/>
    </row>
    <row r="249" spans="1:17" ht="15.75" x14ac:dyDescent="0.4">
      <c r="A249" s="147"/>
      <c r="B249" s="148"/>
      <c r="C249" s="149"/>
      <c r="D249" s="150"/>
      <c r="E249" s="151"/>
      <c r="F249" s="151"/>
      <c r="G249" s="44"/>
      <c r="H249" s="147"/>
      <c r="I249" s="148"/>
      <c r="J249" s="44"/>
      <c r="K249" s="44"/>
      <c r="L249" s="40"/>
      <c r="M249" s="45"/>
      <c r="N249" s="46"/>
      <c r="O249" s="43">
        <f t="shared" si="3"/>
        <v>0</v>
      </c>
      <c r="P249" s="44"/>
      <c r="Q249" s="32"/>
    </row>
    <row r="250" spans="1:17" ht="15.75" x14ac:dyDescent="0.4">
      <c r="A250" s="147"/>
      <c r="B250" s="148"/>
      <c r="C250" s="149"/>
      <c r="D250" s="150"/>
      <c r="E250" s="151"/>
      <c r="F250" s="151"/>
      <c r="G250" s="44"/>
      <c r="H250" s="147"/>
      <c r="I250" s="148"/>
      <c r="J250" s="44"/>
      <c r="K250" s="44"/>
      <c r="L250" s="40"/>
      <c r="M250" s="45"/>
      <c r="N250" s="46"/>
      <c r="O250" s="43">
        <f t="shared" si="3"/>
        <v>0</v>
      </c>
      <c r="P250" s="44"/>
      <c r="Q250" s="32"/>
    </row>
    <row r="251" spans="1:17" ht="15.75" x14ac:dyDescent="0.4">
      <c r="A251" s="147"/>
      <c r="B251" s="148"/>
      <c r="C251" s="149"/>
      <c r="D251" s="150"/>
      <c r="E251" s="151"/>
      <c r="F251" s="151"/>
      <c r="G251" s="44"/>
      <c r="H251" s="147"/>
      <c r="I251" s="148"/>
      <c r="J251" s="44"/>
      <c r="K251" s="44"/>
      <c r="L251" s="40"/>
      <c r="M251" s="45"/>
      <c r="N251" s="46"/>
      <c r="O251" s="43">
        <f t="shared" si="3"/>
        <v>0</v>
      </c>
      <c r="P251" s="44"/>
      <c r="Q251" s="32"/>
    </row>
    <row r="252" spans="1:17" ht="15.75" x14ac:dyDescent="0.4">
      <c r="A252" s="147"/>
      <c r="B252" s="148"/>
      <c r="C252" s="149"/>
      <c r="D252" s="150"/>
      <c r="E252" s="151"/>
      <c r="F252" s="151"/>
      <c r="G252" s="44"/>
      <c r="H252" s="147"/>
      <c r="I252" s="148"/>
      <c r="J252" s="44"/>
      <c r="K252" s="44"/>
      <c r="L252" s="40"/>
      <c r="M252" s="45"/>
      <c r="N252" s="46"/>
      <c r="O252" s="43">
        <f t="shared" si="3"/>
        <v>0</v>
      </c>
      <c r="P252" s="44"/>
      <c r="Q252" s="32"/>
    </row>
    <row r="253" spans="1:17" ht="15.75" x14ac:dyDescent="0.4">
      <c r="A253" s="147"/>
      <c r="B253" s="148"/>
      <c r="C253" s="149"/>
      <c r="D253" s="150"/>
      <c r="E253" s="151"/>
      <c r="F253" s="151"/>
      <c r="G253" s="44"/>
      <c r="H253" s="147"/>
      <c r="I253" s="148"/>
      <c r="J253" s="44"/>
      <c r="K253" s="44"/>
      <c r="L253" s="40"/>
      <c r="M253" s="45"/>
      <c r="N253" s="46"/>
      <c r="O253" s="43">
        <f t="shared" si="3"/>
        <v>0</v>
      </c>
      <c r="P253" s="44"/>
      <c r="Q253" s="32"/>
    </row>
    <row r="254" spans="1:17" ht="15.75" x14ac:dyDescent="0.4">
      <c r="A254" s="147"/>
      <c r="B254" s="148"/>
      <c r="C254" s="149"/>
      <c r="D254" s="150"/>
      <c r="E254" s="151"/>
      <c r="F254" s="151"/>
      <c r="G254" s="44"/>
      <c r="H254" s="147"/>
      <c r="I254" s="148"/>
      <c r="J254" s="44"/>
      <c r="K254" s="44"/>
      <c r="L254" s="40"/>
      <c r="M254" s="45"/>
      <c r="N254" s="46"/>
      <c r="O254" s="43">
        <f t="shared" si="3"/>
        <v>0</v>
      </c>
      <c r="P254" s="44"/>
      <c r="Q254" s="32"/>
    </row>
    <row r="255" spans="1:17" ht="15.75" x14ac:dyDescent="0.4">
      <c r="A255" s="147"/>
      <c r="B255" s="148"/>
      <c r="C255" s="149"/>
      <c r="D255" s="150"/>
      <c r="E255" s="151"/>
      <c r="F255" s="151"/>
      <c r="G255" s="44"/>
      <c r="H255" s="147"/>
      <c r="I255" s="148"/>
      <c r="J255" s="44"/>
      <c r="K255" s="44"/>
      <c r="L255" s="40"/>
      <c r="M255" s="45"/>
      <c r="N255" s="46"/>
      <c r="O255" s="43">
        <f t="shared" si="3"/>
        <v>0</v>
      </c>
      <c r="P255" s="44"/>
      <c r="Q255" s="32"/>
    </row>
    <row r="256" spans="1:17" ht="15.75" x14ac:dyDescent="0.4">
      <c r="A256" s="147"/>
      <c r="B256" s="148"/>
      <c r="C256" s="149"/>
      <c r="D256" s="150"/>
      <c r="E256" s="151"/>
      <c r="F256" s="151"/>
      <c r="G256" s="44"/>
      <c r="H256" s="147"/>
      <c r="I256" s="148"/>
      <c r="J256" s="44"/>
      <c r="K256" s="44"/>
      <c r="L256" s="40"/>
      <c r="M256" s="45"/>
      <c r="N256" s="46"/>
      <c r="O256" s="43">
        <f t="shared" si="3"/>
        <v>0</v>
      </c>
      <c r="P256" s="44"/>
      <c r="Q256" s="32"/>
    </row>
    <row r="257" spans="1:17" ht="15.75" x14ac:dyDescent="0.4">
      <c r="A257" s="147"/>
      <c r="B257" s="148"/>
      <c r="C257" s="149"/>
      <c r="D257" s="150"/>
      <c r="E257" s="151"/>
      <c r="F257" s="151"/>
      <c r="G257" s="44"/>
      <c r="H257" s="147"/>
      <c r="I257" s="148"/>
      <c r="J257" s="44"/>
      <c r="K257" s="44"/>
      <c r="L257" s="40"/>
      <c r="M257" s="45"/>
      <c r="N257" s="46"/>
      <c r="O257" s="43">
        <f t="shared" si="3"/>
        <v>0</v>
      </c>
      <c r="P257" s="44"/>
      <c r="Q257" s="32"/>
    </row>
    <row r="258" spans="1:17" ht="15.75" x14ac:dyDescent="0.4">
      <c r="A258" s="147"/>
      <c r="B258" s="148"/>
      <c r="C258" s="149"/>
      <c r="D258" s="150"/>
      <c r="E258" s="151"/>
      <c r="F258" s="151"/>
      <c r="G258" s="44"/>
      <c r="H258" s="147"/>
      <c r="I258" s="148"/>
      <c r="J258" s="44"/>
      <c r="K258" s="44"/>
      <c r="L258" s="40"/>
      <c r="M258" s="45"/>
      <c r="N258" s="46"/>
      <c r="O258" s="43">
        <f t="shared" si="3"/>
        <v>0</v>
      </c>
      <c r="P258" s="44"/>
      <c r="Q258" s="32"/>
    </row>
    <row r="259" spans="1:17" ht="15.75" x14ac:dyDescent="0.4">
      <c r="A259" s="147"/>
      <c r="B259" s="148"/>
      <c r="C259" s="149"/>
      <c r="D259" s="150"/>
      <c r="E259" s="151"/>
      <c r="F259" s="151"/>
      <c r="G259" s="44"/>
      <c r="H259" s="147"/>
      <c r="I259" s="148"/>
      <c r="J259" s="44"/>
      <c r="K259" s="44"/>
      <c r="L259" s="40"/>
      <c r="M259" s="45"/>
      <c r="N259" s="46"/>
      <c r="O259" s="43">
        <f t="shared" si="3"/>
        <v>0</v>
      </c>
      <c r="P259" s="44"/>
      <c r="Q259" s="32"/>
    </row>
    <row r="260" spans="1:17" ht="15.75" x14ac:dyDescent="0.4">
      <c r="A260" s="147"/>
      <c r="B260" s="148"/>
      <c r="C260" s="149"/>
      <c r="D260" s="150"/>
      <c r="E260" s="151"/>
      <c r="F260" s="151"/>
      <c r="G260" s="44"/>
      <c r="H260" s="147"/>
      <c r="I260" s="148"/>
      <c r="J260" s="44"/>
      <c r="K260" s="44"/>
      <c r="L260" s="40"/>
      <c r="M260" s="45"/>
      <c r="N260" s="46"/>
      <c r="O260" s="43">
        <f t="shared" si="3"/>
        <v>0</v>
      </c>
      <c r="P260" s="44"/>
      <c r="Q260" s="32"/>
    </row>
    <row r="261" spans="1:17" ht="15.75" x14ac:dyDescent="0.4">
      <c r="A261" s="147"/>
      <c r="B261" s="148"/>
      <c r="C261" s="149"/>
      <c r="D261" s="150"/>
      <c r="E261" s="151"/>
      <c r="F261" s="151"/>
      <c r="G261" s="44"/>
      <c r="H261" s="147"/>
      <c r="I261" s="148"/>
      <c r="J261" s="44"/>
      <c r="K261" s="44"/>
      <c r="L261" s="40"/>
      <c r="M261" s="45"/>
      <c r="N261" s="46"/>
      <c r="O261" s="43">
        <f t="shared" ref="O261:O324" si="4">$M261*$N261</f>
        <v>0</v>
      </c>
      <c r="P261" s="44"/>
      <c r="Q261" s="32"/>
    </row>
    <row r="262" spans="1:17" ht="15.75" x14ac:dyDescent="0.4">
      <c r="A262" s="147"/>
      <c r="B262" s="148"/>
      <c r="C262" s="149"/>
      <c r="D262" s="150"/>
      <c r="E262" s="151"/>
      <c r="F262" s="151"/>
      <c r="G262" s="44"/>
      <c r="H262" s="147"/>
      <c r="I262" s="148"/>
      <c r="J262" s="44"/>
      <c r="K262" s="44"/>
      <c r="L262" s="40"/>
      <c r="M262" s="45"/>
      <c r="N262" s="46"/>
      <c r="O262" s="43">
        <f t="shared" si="4"/>
        <v>0</v>
      </c>
      <c r="P262" s="44"/>
      <c r="Q262" s="32"/>
    </row>
    <row r="263" spans="1:17" ht="15.75" x14ac:dyDescent="0.4">
      <c r="A263" s="147"/>
      <c r="B263" s="148"/>
      <c r="C263" s="149"/>
      <c r="D263" s="150"/>
      <c r="E263" s="151"/>
      <c r="F263" s="151"/>
      <c r="G263" s="44"/>
      <c r="H263" s="147"/>
      <c r="I263" s="148"/>
      <c r="J263" s="44"/>
      <c r="K263" s="44"/>
      <c r="L263" s="40"/>
      <c r="M263" s="45"/>
      <c r="N263" s="46"/>
      <c r="O263" s="43">
        <f t="shared" si="4"/>
        <v>0</v>
      </c>
      <c r="P263" s="44"/>
      <c r="Q263" s="32"/>
    </row>
    <row r="264" spans="1:17" ht="15.75" x14ac:dyDescent="0.4">
      <c r="A264" s="147"/>
      <c r="B264" s="148"/>
      <c r="C264" s="149"/>
      <c r="D264" s="150"/>
      <c r="E264" s="151"/>
      <c r="F264" s="151"/>
      <c r="G264" s="44"/>
      <c r="H264" s="147"/>
      <c r="I264" s="148"/>
      <c r="J264" s="44"/>
      <c r="K264" s="44"/>
      <c r="L264" s="40"/>
      <c r="M264" s="45"/>
      <c r="N264" s="46"/>
      <c r="O264" s="43">
        <f t="shared" si="4"/>
        <v>0</v>
      </c>
      <c r="P264" s="44"/>
      <c r="Q264" s="32"/>
    </row>
    <row r="265" spans="1:17" ht="15.75" x14ac:dyDescent="0.4">
      <c r="A265" s="147"/>
      <c r="B265" s="148"/>
      <c r="C265" s="149"/>
      <c r="D265" s="150"/>
      <c r="E265" s="151"/>
      <c r="F265" s="151"/>
      <c r="G265" s="44"/>
      <c r="H265" s="147"/>
      <c r="I265" s="148"/>
      <c r="J265" s="44"/>
      <c r="K265" s="44"/>
      <c r="L265" s="40"/>
      <c r="M265" s="45"/>
      <c r="N265" s="46"/>
      <c r="O265" s="43">
        <f t="shared" si="4"/>
        <v>0</v>
      </c>
      <c r="P265" s="44"/>
      <c r="Q265" s="32"/>
    </row>
    <row r="266" spans="1:17" ht="15.75" x14ac:dyDescent="0.4">
      <c r="A266" s="147"/>
      <c r="B266" s="148"/>
      <c r="C266" s="149"/>
      <c r="D266" s="150"/>
      <c r="E266" s="151"/>
      <c r="F266" s="151"/>
      <c r="G266" s="44"/>
      <c r="H266" s="147"/>
      <c r="I266" s="148"/>
      <c r="J266" s="44"/>
      <c r="K266" s="44"/>
      <c r="L266" s="40"/>
      <c r="M266" s="45"/>
      <c r="N266" s="46"/>
      <c r="O266" s="43">
        <f t="shared" si="4"/>
        <v>0</v>
      </c>
      <c r="P266" s="44"/>
      <c r="Q266" s="32"/>
    </row>
    <row r="267" spans="1:17" ht="15.75" x14ac:dyDescent="0.4">
      <c r="A267" s="147"/>
      <c r="B267" s="148"/>
      <c r="C267" s="149"/>
      <c r="D267" s="150"/>
      <c r="E267" s="151"/>
      <c r="F267" s="151"/>
      <c r="G267" s="44"/>
      <c r="H267" s="147"/>
      <c r="I267" s="148"/>
      <c r="J267" s="44"/>
      <c r="K267" s="44"/>
      <c r="L267" s="40"/>
      <c r="M267" s="45"/>
      <c r="N267" s="46"/>
      <c r="O267" s="43">
        <f t="shared" si="4"/>
        <v>0</v>
      </c>
      <c r="P267" s="44"/>
      <c r="Q267" s="32"/>
    </row>
    <row r="268" spans="1:17" ht="15.75" x14ac:dyDescent="0.4">
      <c r="A268" s="147"/>
      <c r="B268" s="148"/>
      <c r="C268" s="149"/>
      <c r="D268" s="150"/>
      <c r="E268" s="151"/>
      <c r="F268" s="151"/>
      <c r="G268" s="44"/>
      <c r="H268" s="147"/>
      <c r="I268" s="148"/>
      <c r="J268" s="44"/>
      <c r="K268" s="44"/>
      <c r="L268" s="40"/>
      <c r="M268" s="45"/>
      <c r="N268" s="46"/>
      <c r="O268" s="43">
        <f t="shared" si="4"/>
        <v>0</v>
      </c>
      <c r="P268" s="44"/>
      <c r="Q268" s="32"/>
    </row>
    <row r="269" spans="1:17" ht="15.75" x14ac:dyDescent="0.4">
      <c r="A269" s="147"/>
      <c r="B269" s="148"/>
      <c r="C269" s="149"/>
      <c r="D269" s="150"/>
      <c r="E269" s="151"/>
      <c r="F269" s="151"/>
      <c r="G269" s="44"/>
      <c r="H269" s="147"/>
      <c r="I269" s="148"/>
      <c r="J269" s="44"/>
      <c r="K269" s="44"/>
      <c r="L269" s="40"/>
      <c r="M269" s="45"/>
      <c r="N269" s="46"/>
      <c r="O269" s="43">
        <f t="shared" si="4"/>
        <v>0</v>
      </c>
      <c r="P269" s="44"/>
      <c r="Q269" s="32"/>
    </row>
    <row r="270" spans="1:17" ht="15.75" x14ac:dyDescent="0.4">
      <c r="A270" s="147"/>
      <c r="B270" s="148"/>
      <c r="C270" s="149"/>
      <c r="D270" s="150"/>
      <c r="E270" s="151"/>
      <c r="F270" s="151"/>
      <c r="G270" s="44"/>
      <c r="H270" s="147"/>
      <c r="I270" s="148"/>
      <c r="J270" s="44"/>
      <c r="K270" s="44"/>
      <c r="L270" s="40"/>
      <c r="M270" s="45"/>
      <c r="N270" s="46"/>
      <c r="O270" s="43">
        <f t="shared" si="4"/>
        <v>0</v>
      </c>
      <c r="P270" s="44"/>
      <c r="Q270" s="32"/>
    </row>
    <row r="271" spans="1:17" ht="15.75" x14ac:dyDescent="0.4">
      <c r="A271" s="147"/>
      <c r="B271" s="148"/>
      <c r="C271" s="149"/>
      <c r="D271" s="150"/>
      <c r="E271" s="151"/>
      <c r="F271" s="151"/>
      <c r="G271" s="44"/>
      <c r="H271" s="147"/>
      <c r="I271" s="148"/>
      <c r="J271" s="44"/>
      <c r="K271" s="44"/>
      <c r="L271" s="40"/>
      <c r="M271" s="45"/>
      <c r="N271" s="46"/>
      <c r="O271" s="43">
        <f t="shared" si="4"/>
        <v>0</v>
      </c>
      <c r="P271" s="44"/>
      <c r="Q271" s="32"/>
    </row>
    <row r="272" spans="1:17" ht="15.75" x14ac:dyDescent="0.4">
      <c r="A272" s="147"/>
      <c r="B272" s="148"/>
      <c r="C272" s="149"/>
      <c r="D272" s="150"/>
      <c r="E272" s="151"/>
      <c r="F272" s="151"/>
      <c r="G272" s="44"/>
      <c r="H272" s="147"/>
      <c r="I272" s="148"/>
      <c r="J272" s="44"/>
      <c r="K272" s="44"/>
      <c r="L272" s="40"/>
      <c r="M272" s="45"/>
      <c r="N272" s="46"/>
      <c r="O272" s="43">
        <f t="shared" si="4"/>
        <v>0</v>
      </c>
      <c r="P272" s="44"/>
      <c r="Q272" s="32"/>
    </row>
    <row r="273" spans="1:17" ht="15.75" x14ac:dyDescent="0.4">
      <c r="A273" s="147"/>
      <c r="B273" s="148"/>
      <c r="C273" s="149"/>
      <c r="D273" s="150"/>
      <c r="E273" s="151"/>
      <c r="F273" s="151"/>
      <c r="G273" s="44"/>
      <c r="H273" s="147"/>
      <c r="I273" s="148"/>
      <c r="J273" s="44"/>
      <c r="K273" s="44"/>
      <c r="L273" s="40"/>
      <c r="M273" s="45"/>
      <c r="N273" s="46"/>
      <c r="O273" s="43">
        <f t="shared" si="4"/>
        <v>0</v>
      </c>
      <c r="P273" s="44"/>
      <c r="Q273" s="32"/>
    </row>
    <row r="274" spans="1:17" ht="15.75" x14ac:dyDescent="0.4">
      <c r="A274" s="147"/>
      <c r="B274" s="148"/>
      <c r="C274" s="149"/>
      <c r="D274" s="150"/>
      <c r="E274" s="151"/>
      <c r="F274" s="151"/>
      <c r="G274" s="44"/>
      <c r="H274" s="147"/>
      <c r="I274" s="148"/>
      <c r="J274" s="44"/>
      <c r="K274" s="44"/>
      <c r="L274" s="40"/>
      <c r="M274" s="45"/>
      <c r="N274" s="46"/>
      <c r="O274" s="43">
        <f t="shared" si="4"/>
        <v>0</v>
      </c>
      <c r="P274" s="44"/>
      <c r="Q274" s="32"/>
    </row>
    <row r="275" spans="1:17" ht="15.75" x14ac:dyDescent="0.4">
      <c r="A275" s="147"/>
      <c r="B275" s="148"/>
      <c r="C275" s="149"/>
      <c r="D275" s="150"/>
      <c r="E275" s="151"/>
      <c r="F275" s="151"/>
      <c r="G275" s="44"/>
      <c r="H275" s="147"/>
      <c r="I275" s="148"/>
      <c r="J275" s="44"/>
      <c r="K275" s="44"/>
      <c r="L275" s="40"/>
      <c r="M275" s="45"/>
      <c r="N275" s="46"/>
      <c r="O275" s="43">
        <f t="shared" si="4"/>
        <v>0</v>
      </c>
      <c r="P275" s="44"/>
      <c r="Q275" s="32"/>
    </row>
    <row r="276" spans="1:17" ht="15.75" x14ac:dyDescent="0.4">
      <c r="A276" s="147"/>
      <c r="B276" s="148"/>
      <c r="C276" s="149"/>
      <c r="D276" s="150"/>
      <c r="E276" s="151"/>
      <c r="F276" s="151"/>
      <c r="G276" s="44"/>
      <c r="H276" s="147"/>
      <c r="I276" s="148"/>
      <c r="J276" s="44"/>
      <c r="K276" s="44"/>
      <c r="L276" s="40"/>
      <c r="M276" s="45"/>
      <c r="N276" s="46"/>
      <c r="O276" s="43">
        <f t="shared" si="4"/>
        <v>0</v>
      </c>
      <c r="P276" s="44"/>
      <c r="Q276" s="32"/>
    </row>
    <row r="277" spans="1:17" ht="15.75" x14ac:dyDescent="0.4">
      <c r="A277" s="147"/>
      <c r="B277" s="148"/>
      <c r="C277" s="149"/>
      <c r="D277" s="150"/>
      <c r="E277" s="151"/>
      <c r="F277" s="151"/>
      <c r="G277" s="44"/>
      <c r="H277" s="147"/>
      <c r="I277" s="148"/>
      <c r="J277" s="44"/>
      <c r="K277" s="44"/>
      <c r="L277" s="40"/>
      <c r="M277" s="45"/>
      <c r="N277" s="46"/>
      <c r="O277" s="43">
        <f t="shared" si="4"/>
        <v>0</v>
      </c>
      <c r="P277" s="44"/>
      <c r="Q277" s="32"/>
    </row>
    <row r="278" spans="1:17" ht="15.75" x14ac:dyDescent="0.4">
      <c r="A278" s="147"/>
      <c r="B278" s="148"/>
      <c r="C278" s="149"/>
      <c r="D278" s="150"/>
      <c r="E278" s="151"/>
      <c r="F278" s="151"/>
      <c r="G278" s="44"/>
      <c r="H278" s="147"/>
      <c r="I278" s="148"/>
      <c r="J278" s="44"/>
      <c r="K278" s="44"/>
      <c r="L278" s="40"/>
      <c r="M278" s="45"/>
      <c r="N278" s="46"/>
      <c r="O278" s="43">
        <f t="shared" si="4"/>
        <v>0</v>
      </c>
      <c r="P278" s="44"/>
      <c r="Q278" s="32"/>
    </row>
    <row r="279" spans="1:17" ht="15.75" x14ac:dyDescent="0.4">
      <c r="A279" s="147"/>
      <c r="B279" s="148"/>
      <c r="C279" s="149"/>
      <c r="D279" s="150"/>
      <c r="E279" s="151"/>
      <c r="F279" s="151"/>
      <c r="G279" s="44"/>
      <c r="H279" s="147"/>
      <c r="I279" s="148"/>
      <c r="J279" s="44"/>
      <c r="K279" s="44"/>
      <c r="L279" s="40"/>
      <c r="M279" s="45"/>
      <c r="N279" s="46"/>
      <c r="O279" s="43">
        <f t="shared" si="4"/>
        <v>0</v>
      </c>
      <c r="P279" s="44"/>
      <c r="Q279" s="32"/>
    </row>
    <row r="280" spans="1:17" ht="15.75" x14ac:dyDescent="0.4">
      <c r="A280" s="147"/>
      <c r="B280" s="148"/>
      <c r="C280" s="149"/>
      <c r="D280" s="150"/>
      <c r="E280" s="151"/>
      <c r="F280" s="151"/>
      <c r="G280" s="44"/>
      <c r="H280" s="147"/>
      <c r="I280" s="148"/>
      <c r="J280" s="44"/>
      <c r="K280" s="44"/>
      <c r="L280" s="40"/>
      <c r="M280" s="45"/>
      <c r="N280" s="46"/>
      <c r="O280" s="43">
        <f t="shared" si="4"/>
        <v>0</v>
      </c>
      <c r="P280" s="44"/>
      <c r="Q280" s="32"/>
    </row>
    <row r="281" spans="1:17" ht="15.75" x14ac:dyDescent="0.4">
      <c r="A281" s="147"/>
      <c r="B281" s="148"/>
      <c r="C281" s="149"/>
      <c r="D281" s="150"/>
      <c r="E281" s="151"/>
      <c r="F281" s="151"/>
      <c r="G281" s="44"/>
      <c r="H281" s="147"/>
      <c r="I281" s="148"/>
      <c r="J281" s="44"/>
      <c r="K281" s="44"/>
      <c r="L281" s="40"/>
      <c r="M281" s="45"/>
      <c r="N281" s="46"/>
      <c r="O281" s="43">
        <f t="shared" si="4"/>
        <v>0</v>
      </c>
      <c r="P281" s="44"/>
      <c r="Q281" s="32"/>
    </row>
    <row r="282" spans="1:17" ht="15.75" x14ac:dyDescent="0.4">
      <c r="A282" s="147"/>
      <c r="B282" s="148"/>
      <c r="C282" s="149"/>
      <c r="D282" s="150"/>
      <c r="E282" s="151"/>
      <c r="F282" s="151"/>
      <c r="G282" s="44"/>
      <c r="H282" s="147"/>
      <c r="I282" s="148"/>
      <c r="J282" s="44"/>
      <c r="K282" s="44"/>
      <c r="L282" s="40"/>
      <c r="M282" s="45"/>
      <c r="N282" s="46"/>
      <c r="O282" s="43">
        <f t="shared" si="4"/>
        <v>0</v>
      </c>
      <c r="P282" s="44"/>
      <c r="Q282" s="32"/>
    </row>
    <row r="283" spans="1:17" ht="15.75" x14ac:dyDescent="0.4">
      <c r="A283" s="147"/>
      <c r="B283" s="148"/>
      <c r="C283" s="149"/>
      <c r="D283" s="150"/>
      <c r="E283" s="151"/>
      <c r="F283" s="151"/>
      <c r="G283" s="44"/>
      <c r="H283" s="147"/>
      <c r="I283" s="148"/>
      <c r="J283" s="44"/>
      <c r="K283" s="44"/>
      <c r="L283" s="40"/>
      <c r="M283" s="45"/>
      <c r="N283" s="46"/>
      <c r="O283" s="43">
        <f t="shared" si="4"/>
        <v>0</v>
      </c>
      <c r="P283" s="44"/>
      <c r="Q283" s="32"/>
    </row>
    <row r="284" spans="1:17" ht="15.75" x14ac:dyDescent="0.4">
      <c r="A284" s="147"/>
      <c r="B284" s="148"/>
      <c r="C284" s="149"/>
      <c r="D284" s="150"/>
      <c r="E284" s="151"/>
      <c r="F284" s="151"/>
      <c r="G284" s="44"/>
      <c r="H284" s="147"/>
      <c r="I284" s="148"/>
      <c r="J284" s="44"/>
      <c r="K284" s="44"/>
      <c r="L284" s="40"/>
      <c r="M284" s="45"/>
      <c r="N284" s="46"/>
      <c r="O284" s="43">
        <f t="shared" si="4"/>
        <v>0</v>
      </c>
      <c r="P284" s="44"/>
      <c r="Q284" s="32"/>
    </row>
    <row r="285" spans="1:17" ht="15.75" x14ac:dyDescent="0.4">
      <c r="A285" s="147"/>
      <c r="B285" s="148"/>
      <c r="C285" s="149"/>
      <c r="D285" s="150"/>
      <c r="E285" s="151"/>
      <c r="F285" s="151"/>
      <c r="G285" s="44"/>
      <c r="H285" s="147"/>
      <c r="I285" s="148"/>
      <c r="J285" s="44"/>
      <c r="K285" s="44"/>
      <c r="L285" s="40"/>
      <c r="M285" s="45"/>
      <c r="N285" s="46"/>
      <c r="O285" s="43">
        <f t="shared" si="4"/>
        <v>0</v>
      </c>
      <c r="P285" s="44"/>
      <c r="Q285" s="32"/>
    </row>
    <row r="286" spans="1:17" ht="15.75" x14ac:dyDescent="0.4">
      <c r="A286" s="147"/>
      <c r="B286" s="148"/>
      <c r="C286" s="149"/>
      <c r="D286" s="150"/>
      <c r="E286" s="151"/>
      <c r="F286" s="151"/>
      <c r="G286" s="44"/>
      <c r="H286" s="147"/>
      <c r="I286" s="148"/>
      <c r="J286" s="44"/>
      <c r="K286" s="44"/>
      <c r="L286" s="40"/>
      <c r="M286" s="45"/>
      <c r="N286" s="46"/>
      <c r="O286" s="43">
        <f t="shared" si="4"/>
        <v>0</v>
      </c>
      <c r="P286" s="44"/>
      <c r="Q286" s="32"/>
    </row>
    <row r="287" spans="1:17" ht="15.75" x14ac:dyDescent="0.4">
      <c r="A287" s="147"/>
      <c r="B287" s="148"/>
      <c r="C287" s="149"/>
      <c r="D287" s="150"/>
      <c r="E287" s="151"/>
      <c r="F287" s="151"/>
      <c r="G287" s="44"/>
      <c r="H287" s="147"/>
      <c r="I287" s="148"/>
      <c r="J287" s="44"/>
      <c r="K287" s="44"/>
      <c r="L287" s="40"/>
      <c r="M287" s="45"/>
      <c r="N287" s="46"/>
      <c r="O287" s="43">
        <f t="shared" si="4"/>
        <v>0</v>
      </c>
      <c r="P287" s="44"/>
      <c r="Q287" s="32"/>
    </row>
    <row r="288" spans="1:17" ht="15.75" x14ac:dyDescent="0.4">
      <c r="A288" s="147"/>
      <c r="B288" s="148"/>
      <c r="C288" s="149"/>
      <c r="D288" s="150"/>
      <c r="E288" s="151"/>
      <c r="F288" s="151"/>
      <c r="G288" s="44"/>
      <c r="H288" s="147"/>
      <c r="I288" s="148"/>
      <c r="J288" s="44"/>
      <c r="K288" s="44"/>
      <c r="L288" s="40"/>
      <c r="M288" s="45"/>
      <c r="N288" s="46"/>
      <c r="O288" s="43">
        <f t="shared" si="4"/>
        <v>0</v>
      </c>
      <c r="P288" s="44"/>
      <c r="Q288" s="32"/>
    </row>
    <row r="289" spans="1:17" ht="15.75" x14ac:dyDescent="0.4">
      <c r="A289" s="147"/>
      <c r="B289" s="148"/>
      <c r="C289" s="149"/>
      <c r="D289" s="150"/>
      <c r="E289" s="151"/>
      <c r="F289" s="151"/>
      <c r="G289" s="44"/>
      <c r="H289" s="147"/>
      <c r="I289" s="148"/>
      <c r="J289" s="44"/>
      <c r="K289" s="44"/>
      <c r="L289" s="40"/>
      <c r="M289" s="45"/>
      <c r="N289" s="46"/>
      <c r="O289" s="43">
        <f t="shared" si="4"/>
        <v>0</v>
      </c>
      <c r="P289" s="44"/>
      <c r="Q289" s="32"/>
    </row>
    <row r="290" spans="1:17" ht="15.75" x14ac:dyDescent="0.4">
      <c r="A290" s="147"/>
      <c r="B290" s="148"/>
      <c r="C290" s="149"/>
      <c r="D290" s="150"/>
      <c r="E290" s="151"/>
      <c r="F290" s="151"/>
      <c r="G290" s="44"/>
      <c r="H290" s="147"/>
      <c r="I290" s="148"/>
      <c r="J290" s="44"/>
      <c r="K290" s="44"/>
      <c r="L290" s="40"/>
      <c r="M290" s="45"/>
      <c r="N290" s="46"/>
      <c r="O290" s="43">
        <f t="shared" si="4"/>
        <v>0</v>
      </c>
      <c r="P290" s="44"/>
      <c r="Q290" s="32"/>
    </row>
    <row r="291" spans="1:17" ht="15.75" x14ac:dyDescent="0.4">
      <c r="A291" s="147"/>
      <c r="B291" s="148"/>
      <c r="C291" s="149"/>
      <c r="D291" s="150"/>
      <c r="E291" s="151"/>
      <c r="F291" s="151"/>
      <c r="G291" s="44"/>
      <c r="H291" s="147"/>
      <c r="I291" s="148"/>
      <c r="J291" s="44"/>
      <c r="K291" s="44"/>
      <c r="L291" s="40"/>
      <c r="M291" s="45"/>
      <c r="N291" s="46"/>
      <c r="O291" s="43">
        <f t="shared" si="4"/>
        <v>0</v>
      </c>
      <c r="P291" s="44"/>
      <c r="Q291" s="32"/>
    </row>
    <row r="292" spans="1:17" ht="15.75" x14ac:dyDescent="0.4">
      <c r="A292" s="147"/>
      <c r="B292" s="148"/>
      <c r="C292" s="149"/>
      <c r="D292" s="150"/>
      <c r="E292" s="151"/>
      <c r="F292" s="151"/>
      <c r="G292" s="44"/>
      <c r="H292" s="147"/>
      <c r="I292" s="148"/>
      <c r="J292" s="44"/>
      <c r="K292" s="44"/>
      <c r="L292" s="40"/>
      <c r="M292" s="45"/>
      <c r="N292" s="46"/>
      <c r="O292" s="43">
        <f t="shared" si="4"/>
        <v>0</v>
      </c>
      <c r="P292" s="44"/>
      <c r="Q292" s="32"/>
    </row>
    <row r="293" spans="1:17" ht="15.75" x14ac:dyDescent="0.4">
      <c r="A293" s="147"/>
      <c r="B293" s="148"/>
      <c r="C293" s="149"/>
      <c r="D293" s="150"/>
      <c r="E293" s="151"/>
      <c r="F293" s="151"/>
      <c r="G293" s="44"/>
      <c r="H293" s="147"/>
      <c r="I293" s="148"/>
      <c r="J293" s="44"/>
      <c r="K293" s="44"/>
      <c r="L293" s="40"/>
      <c r="M293" s="45"/>
      <c r="N293" s="46"/>
      <c r="O293" s="43">
        <f t="shared" si="4"/>
        <v>0</v>
      </c>
      <c r="P293" s="44"/>
      <c r="Q293" s="32"/>
    </row>
    <row r="294" spans="1:17" ht="15.75" x14ac:dyDescent="0.4">
      <c r="A294" s="147"/>
      <c r="B294" s="148"/>
      <c r="C294" s="149"/>
      <c r="D294" s="150"/>
      <c r="E294" s="151"/>
      <c r="F294" s="151"/>
      <c r="G294" s="44"/>
      <c r="H294" s="147"/>
      <c r="I294" s="148"/>
      <c r="J294" s="44"/>
      <c r="K294" s="44"/>
      <c r="L294" s="40"/>
      <c r="M294" s="45"/>
      <c r="N294" s="46"/>
      <c r="O294" s="43">
        <f t="shared" si="4"/>
        <v>0</v>
      </c>
      <c r="P294" s="44"/>
      <c r="Q294" s="32"/>
    </row>
    <row r="295" spans="1:17" ht="15.75" x14ac:dyDescent="0.4">
      <c r="A295" s="147"/>
      <c r="B295" s="148"/>
      <c r="C295" s="149"/>
      <c r="D295" s="150"/>
      <c r="E295" s="151"/>
      <c r="F295" s="151"/>
      <c r="G295" s="44"/>
      <c r="H295" s="147"/>
      <c r="I295" s="148"/>
      <c r="J295" s="44"/>
      <c r="K295" s="44"/>
      <c r="L295" s="40"/>
      <c r="M295" s="45"/>
      <c r="N295" s="46"/>
      <c r="O295" s="43">
        <f t="shared" si="4"/>
        <v>0</v>
      </c>
      <c r="P295" s="44"/>
      <c r="Q295" s="32"/>
    </row>
    <row r="296" spans="1:17" ht="15.75" x14ac:dyDescent="0.4">
      <c r="A296" s="147"/>
      <c r="B296" s="148"/>
      <c r="C296" s="149"/>
      <c r="D296" s="150"/>
      <c r="E296" s="151"/>
      <c r="F296" s="151"/>
      <c r="G296" s="44"/>
      <c r="H296" s="147"/>
      <c r="I296" s="148"/>
      <c r="J296" s="44"/>
      <c r="K296" s="44"/>
      <c r="L296" s="40"/>
      <c r="M296" s="45"/>
      <c r="N296" s="46"/>
      <c r="O296" s="43">
        <f t="shared" si="4"/>
        <v>0</v>
      </c>
      <c r="P296" s="44"/>
      <c r="Q296" s="32"/>
    </row>
    <row r="297" spans="1:17" ht="15.75" x14ac:dyDescent="0.4">
      <c r="A297" s="147"/>
      <c r="B297" s="148"/>
      <c r="C297" s="149"/>
      <c r="D297" s="150"/>
      <c r="E297" s="151"/>
      <c r="F297" s="151"/>
      <c r="G297" s="44"/>
      <c r="H297" s="147"/>
      <c r="I297" s="148"/>
      <c r="J297" s="44"/>
      <c r="K297" s="44"/>
      <c r="L297" s="40"/>
      <c r="M297" s="45"/>
      <c r="N297" s="46"/>
      <c r="O297" s="43">
        <f t="shared" si="4"/>
        <v>0</v>
      </c>
      <c r="P297" s="44"/>
      <c r="Q297" s="32"/>
    </row>
    <row r="298" spans="1:17" ht="15.75" x14ac:dyDescent="0.4">
      <c r="A298" s="147"/>
      <c r="B298" s="148"/>
      <c r="C298" s="149"/>
      <c r="D298" s="150"/>
      <c r="E298" s="151"/>
      <c r="F298" s="151"/>
      <c r="G298" s="44"/>
      <c r="H298" s="147"/>
      <c r="I298" s="148"/>
      <c r="J298" s="44"/>
      <c r="K298" s="44"/>
      <c r="L298" s="40"/>
      <c r="M298" s="45"/>
      <c r="N298" s="46"/>
      <c r="O298" s="43">
        <f t="shared" si="4"/>
        <v>0</v>
      </c>
      <c r="P298" s="44"/>
      <c r="Q298" s="32"/>
    </row>
    <row r="299" spans="1:17" ht="15.75" x14ac:dyDescent="0.4">
      <c r="A299" s="147"/>
      <c r="B299" s="148"/>
      <c r="C299" s="149"/>
      <c r="D299" s="150"/>
      <c r="E299" s="151"/>
      <c r="F299" s="151"/>
      <c r="G299" s="44"/>
      <c r="H299" s="147"/>
      <c r="I299" s="148"/>
      <c r="J299" s="44"/>
      <c r="K299" s="44"/>
      <c r="L299" s="40"/>
      <c r="M299" s="45"/>
      <c r="N299" s="46"/>
      <c r="O299" s="43">
        <f t="shared" si="4"/>
        <v>0</v>
      </c>
      <c r="P299" s="44"/>
      <c r="Q299" s="32"/>
    </row>
    <row r="300" spans="1:17" ht="15.75" x14ac:dyDescent="0.4">
      <c r="A300" s="147"/>
      <c r="B300" s="148"/>
      <c r="C300" s="149"/>
      <c r="D300" s="150"/>
      <c r="E300" s="151"/>
      <c r="F300" s="151"/>
      <c r="G300" s="44"/>
      <c r="H300" s="147"/>
      <c r="I300" s="148"/>
      <c r="J300" s="44"/>
      <c r="K300" s="44"/>
      <c r="L300" s="40"/>
      <c r="M300" s="45"/>
      <c r="N300" s="46"/>
      <c r="O300" s="43">
        <f t="shared" si="4"/>
        <v>0</v>
      </c>
      <c r="P300" s="44"/>
      <c r="Q300" s="32"/>
    </row>
    <row r="301" spans="1:17" ht="15.75" x14ac:dyDescent="0.4">
      <c r="A301" s="147"/>
      <c r="B301" s="148"/>
      <c r="C301" s="149"/>
      <c r="D301" s="150"/>
      <c r="E301" s="151"/>
      <c r="F301" s="151"/>
      <c r="G301" s="44"/>
      <c r="H301" s="147"/>
      <c r="I301" s="148"/>
      <c r="J301" s="44"/>
      <c r="K301" s="44"/>
      <c r="L301" s="40"/>
      <c r="M301" s="45"/>
      <c r="N301" s="46"/>
      <c r="O301" s="43">
        <f t="shared" si="4"/>
        <v>0</v>
      </c>
      <c r="P301" s="44"/>
      <c r="Q301" s="32"/>
    </row>
    <row r="302" spans="1:17" ht="15.75" x14ac:dyDescent="0.4">
      <c r="A302" s="147"/>
      <c r="B302" s="148"/>
      <c r="C302" s="149"/>
      <c r="D302" s="150"/>
      <c r="E302" s="151"/>
      <c r="F302" s="151"/>
      <c r="G302" s="44"/>
      <c r="H302" s="147"/>
      <c r="I302" s="148"/>
      <c r="J302" s="44"/>
      <c r="K302" s="44"/>
      <c r="L302" s="40"/>
      <c r="M302" s="45"/>
      <c r="N302" s="46"/>
      <c r="O302" s="43">
        <f t="shared" si="4"/>
        <v>0</v>
      </c>
      <c r="P302" s="44"/>
      <c r="Q302" s="32"/>
    </row>
    <row r="303" spans="1:17" ht="15.75" x14ac:dyDescent="0.4">
      <c r="A303" s="147"/>
      <c r="B303" s="148"/>
      <c r="C303" s="149"/>
      <c r="D303" s="150"/>
      <c r="E303" s="151"/>
      <c r="F303" s="151"/>
      <c r="G303" s="44"/>
      <c r="H303" s="147"/>
      <c r="I303" s="148"/>
      <c r="J303" s="44"/>
      <c r="K303" s="44"/>
      <c r="L303" s="40"/>
      <c r="M303" s="45"/>
      <c r="N303" s="46"/>
      <c r="O303" s="43">
        <f t="shared" si="4"/>
        <v>0</v>
      </c>
      <c r="P303" s="44"/>
      <c r="Q303" s="32"/>
    </row>
    <row r="304" spans="1:17" ht="15.75" x14ac:dyDescent="0.4">
      <c r="A304" s="147"/>
      <c r="B304" s="148"/>
      <c r="C304" s="149"/>
      <c r="D304" s="150"/>
      <c r="E304" s="151"/>
      <c r="F304" s="151"/>
      <c r="G304" s="44"/>
      <c r="H304" s="147"/>
      <c r="I304" s="148"/>
      <c r="J304" s="44"/>
      <c r="K304" s="44"/>
      <c r="L304" s="40"/>
      <c r="M304" s="45"/>
      <c r="N304" s="46"/>
      <c r="O304" s="43">
        <f t="shared" si="4"/>
        <v>0</v>
      </c>
      <c r="P304" s="44"/>
      <c r="Q304" s="32"/>
    </row>
    <row r="305" spans="1:17" ht="15.75" x14ac:dyDescent="0.4">
      <c r="A305" s="147"/>
      <c r="B305" s="148"/>
      <c r="C305" s="149"/>
      <c r="D305" s="150"/>
      <c r="E305" s="151"/>
      <c r="F305" s="151"/>
      <c r="G305" s="44"/>
      <c r="H305" s="147"/>
      <c r="I305" s="148"/>
      <c r="J305" s="44"/>
      <c r="K305" s="44"/>
      <c r="L305" s="40"/>
      <c r="M305" s="45"/>
      <c r="N305" s="46"/>
      <c r="O305" s="43">
        <f t="shared" si="4"/>
        <v>0</v>
      </c>
      <c r="P305" s="44"/>
      <c r="Q305" s="32"/>
    </row>
    <row r="306" spans="1:17" ht="15.75" x14ac:dyDescent="0.4">
      <c r="A306" s="147"/>
      <c r="B306" s="148"/>
      <c r="C306" s="149"/>
      <c r="D306" s="150"/>
      <c r="E306" s="151"/>
      <c r="F306" s="151"/>
      <c r="G306" s="44"/>
      <c r="H306" s="147"/>
      <c r="I306" s="148"/>
      <c r="J306" s="44"/>
      <c r="K306" s="44"/>
      <c r="L306" s="40"/>
      <c r="M306" s="45"/>
      <c r="N306" s="46"/>
      <c r="O306" s="43">
        <f t="shared" si="4"/>
        <v>0</v>
      </c>
      <c r="P306" s="44"/>
      <c r="Q306" s="32"/>
    </row>
    <row r="307" spans="1:17" ht="15.75" x14ac:dyDescent="0.4">
      <c r="A307" s="147"/>
      <c r="B307" s="148"/>
      <c r="C307" s="149"/>
      <c r="D307" s="150"/>
      <c r="E307" s="151"/>
      <c r="F307" s="151"/>
      <c r="G307" s="44"/>
      <c r="H307" s="147"/>
      <c r="I307" s="148"/>
      <c r="J307" s="44"/>
      <c r="K307" s="44"/>
      <c r="L307" s="40"/>
      <c r="M307" s="45"/>
      <c r="N307" s="46"/>
      <c r="O307" s="43">
        <f t="shared" si="4"/>
        <v>0</v>
      </c>
      <c r="P307" s="44"/>
      <c r="Q307" s="32"/>
    </row>
    <row r="308" spans="1:17" ht="15.75" x14ac:dyDescent="0.4">
      <c r="A308" s="147"/>
      <c r="B308" s="148"/>
      <c r="C308" s="149"/>
      <c r="D308" s="150"/>
      <c r="E308" s="151"/>
      <c r="F308" s="151"/>
      <c r="G308" s="44"/>
      <c r="H308" s="147"/>
      <c r="I308" s="148"/>
      <c r="J308" s="44"/>
      <c r="K308" s="44"/>
      <c r="L308" s="40"/>
      <c r="M308" s="45"/>
      <c r="N308" s="46"/>
      <c r="O308" s="43">
        <f t="shared" si="4"/>
        <v>0</v>
      </c>
      <c r="P308" s="44"/>
      <c r="Q308" s="32"/>
    </row>
    <row r="309" spans="1:17" ht="15.75" x14ac:dyDescent="0.4">
      <c r="A309" s="147"/>
      <c r="B309" s="148"/>
      <c r="C309" s="149"/>
      <c r="D309" s="150"/>
      <c r="E309" s="151"/>
      <c r="F309" s="151"/>
      <c r="G309" s="44"/>
      <c r="H309" s="147"/>
      <c r="I309" s="148"/>
      <c r="J309" s="44"/>
      <c r="K309" s="44"/>
      <c r="L309" s="40"/>
      <c r="M309" s="45"/>
      <c r="N309" s="46"/>
      <c r="O309" s="43">
        <f t="shared" si="4"/>
        <v>0</v>
      </c>
      <c r="P309" s="44"/>
      <c r="Q309" s="32"/>
    </row>
    <row r="310" spans="1:17" ht="15.75" x14ac:dyDescent="0.4">
      <c r="A310" s="147"/>
      <c r="B310" s="148"/>
      <c r="C310" s="149"/>
      <c r="D310" s="150"/>
      <c r="E310" s="151"/>
      <c r="F310" s="151"/>
      <c r="G310" s="44"/>
      <c r="H310" s="147"/>
      <c r="I310" s="148"/>
      <c r="J310" s="44"/>
      <c r="K310" s="44"/>
      <c r="L310" s="40"/>
      <c r="M310" s="45"/>
      <c r="N310" s="46"/>
      <c r="O310" s="43">
        <f t="shared" si="4"/>
        <v>0</v>
      </c>
      <c r="P310" s="44"/>
      <c r="Q310" s="32"/>
    </row>
    <row r="311" spans="1:17" ht="15.75" x14ac:dyDescent="0.4">
      <c r="A311" s="147"/>
      <c r="B311" s="148"/>
      <c r="C311" s="149"/>
      <c r="D311" s="150"/>
      <c r="E311" s="151"/>
      <c r="F311" s="151"/>
      <c r="G311" s="44"/>
      <c r="H311" s="147"/>
      <c r="I311" s="148"/>
      <c r="J311" s="44"/>
      <c r="K311" s="44"/>
      <c r="L311" s="40"/>
      <c r="M311" s="45"/>
      <c r="N311" s="46"/>
      <c r="O311" s="43">
        <f t="shared" si="4"/>
        <v>0</v>
      </c>
      <c r="P311" s="44"/>
      <c r="Q311" s="32"/>
    </row>
    <row r="312" spans="1:17" ht="15.75" x14ac:dyDescent="0.4">
      <c r="A312" s="147"/>
      <c r="B312" s="148"/>
      <c r="C312" s="149"/>
      <c r="D312" s="150"/>
      <c r="E312" s="151"/>
      <c r="F312" s="151"/>
      <c r="G312" s="44"/>
      <c r="H312" s="147"/>
      <c r="I312" s="148"/>
      <c r="J312" s="44"/>
      <c r="K312" s="44"/>
      <c r="L312" s="40"/>
      <c r="M312" s="45"/>
      <c r="N312" s="46"/>
      <c r="O312" s="43">
        <f t="shared" si="4"/>
        <v>0</v>
      </c>
      <c r="P312" s="44"/>
      <c r="Q312" s="32"/>
    </row>
    <row r="313" spans="1:17" ht="15.75" x14ac:dyDescent="0.4">
      <c r="A313" s="147"/>
      <c r="B313" s="148"/>
      <c r="C313" s="149"/>
      <c r="D313" s="150"/>
      <c r="E313" s="151"/>
      <c r="F313" s="151"/>
      <c r="G313" s="44"/>
      <c r="H313" s="147"/>
      <c r="I313" s="148"/>
      <c r="J313" s="44"/>
      <c r="K313" s="44"/>
      <c r="L313" s="40"/>
      <c r="M313" s="45"/>
      <c r="N313" s="46"/>
      <c r="O313" s="43">
        <f t="shared" si="4"/>
        <v>0</v>
      </c>
      <c r="P313" s="44"/>
      <c r="Q313" s="32"/>
    </row>
    <row r="314" spans="1:17" ht="15.75" x14ac:dyDescent="0.4">
      <c r="A314" s="147"/>
      <c r="B314" s="148"/>
      <c r="C314" s="149"/>
      <c r="D314" s="150"/>
      <c r="E314" s="151"/>
      <c r="F314" s="151"/>
      <c r="G314" s="44"/>
      <c r="H314" s="147"/>
      <c r="I314" s="148"/>
      <c r="J314" s="44"/>
      <c r="K314" s="44"/>
      <c r="L314" s="40"/>
      <c r="M314" s="45"/>
      <c r="N314" s="46"/>
      <c r="O314" s="43">
        <f t="shared" si="4"/>
        <v>0</v>
      </c>
      <c r="P314" s="44"/>
      <c r="Q314" s="32"/>
    </row>
    <row r="315" spans="1:17" ht="15.75" x14ac:dyDescent="0.4">
      <c r="A315" s="147"/>
      <c r="B315" s="148"/>
      <c r="C315" s="149"/>
      <c r="D315" s="150"/>
      <c r="E315" s="151"/>
      <c r="F315" s="151"/>
      <c r="G315" s="44"/>
      <c r="H315" s="147"/>
      <c r="I315" s="148"/>
      <c r="J315" s="44"/>
      <c r="K315" s="44"/>
      <c r="L315" s="40"/>
      <c r="M315" s="45"/>
      <c r="N315" s="46"/>
      <c r="O315" s="43">
        <f t="shared" si="4"/>
        <v>0</v>
      </c>
      <c r="P315" s="44"/>
      <c r="Q315" s="32"/>
    </row>
    <row r="316" spans="1:17" ht="15.75" x14ac:dyDescent="0.4">
      <c r="A316" s="147"/>
      <c r="B316" s="148"/>
      <c r="C316" s="149"/>
      <c r="D316" s="150"/>
      <c r="E316" s="151"/>
      <c r="F316" s="151"/>
      <c r="G316" s="44"/>
      <c r="H316" s="147"/>
      <c r="I316" s="148"/>
      <c r="J316" s="44"/>
      <c r="K316" s="44"/>
      <c r="L316" s="40"/>
      <c r="M316" s="45"/>
      <c r="N316" s="46"/>
      <c r="O316" s="43">
        <f t="shared" si="4"/>
        <v>0</v>
      </c>
      <c r="P316" s="44"/>
      <c r="Q316" s="32"/>
    </row>
    <row r="317" spans="1:17" ht="15.75" x14ac:dyDescent="0.4">
      <c r="A317" s="147"/>
      <c r="B317" s="148"/>
      <c r="C317" s="149"/>
      <c r="D317" s="150"/>
      <c r="E317" s="151"/>
      <c r="F317" s="151"/>
      <c r="G317" s="44"/>
      <c r="H317" s="147"/>
      <c r="I317" s="148"/>
      <c r="J317" s="44"/>
      <c r="K317" s="44"/>
      <c r="L317" s="40"/>
      <c r="M317" s="45"/>
      <c r="N317" s="46"/>
      <c r="O317" s="43">
        <f t="shared" si="4"/>
        <v>0</v>
      </c>
      <c r="P317" s="44"/>
      <c r="Q317" s="32"/>
    </row>
    <row r="318" spans="1:17" ht="15.75" x14ac:dyDescent="0.4">
      <c r="A318" s="147"/>
      <c r="B318" s="148"/>
      <c r="C318" s="149"/>
      <c r="D318" s="150"/>
      <c r="E318" s="151"/>
      <c r="F318" s="151"/>
      <c r="G318" s="44"/>
      <c r="H318" s="147"/>
      <c r="I318" s="148"/>
      <c r="J318" s="44"/>
      <c r="K318" s="44"/>
      <c r="L318" s="40"/>
      <c r="M318" s="45"/>
      <c r="N318" s="46"/>
      <c r="O318" s="43">
        <f t="shared" si="4"/>
        <v>0</v>
      </c>
      <c r="P318" s="44"/>
      <c r="Q318" s="32"/>
    </row>
    <row r="319" spans="1:17" ht="15.75" x14ac:dyDescent="0.4">
      <c r="A319" s="147"/>
      <c r="B319" s="148"/>
      <c r="C319" s="149"/>
      <c r="D319" s="150"/>
      <c r="E319" s="151"/>
      <c r="F319" s="151"/>
      <c r="G319" s="44"/>
      <c r="H319" s="147"/>
      <c r="I319" s="148"/>
      <c r="J319" s="44"/>
      <c r="K319" s="44"/>
      <c r="L319" s="40"/>
      <c r="M319" s="45"/>
      <c r="N319" s="46"/>
      <c r="O319" s="43">
        <f t="shared" si="4"/>
        <v>0</v>
      </c>
      <c r="P319" s="44"/>
      <c r="Q319" s="32"/>
    </row>
    <row r="320" spans="1:17" ht="15.75" x14ac:dyDescent="0.4">
      <c r="A320" s="147"/>
      <c r="B320" s="148"/>
      <c r="C320" s="149"/>
      <c r="D320" s="150"/>
      <c r="E320" s="151"/>
      <c r="F320" s="151"/>
      <c r="G320" s="44"/>
      <c r="H320" s="147"/>
      <c r="I320" s="148"/>
      <c r="J320" s="44"/>
      <c r="K320" s="44"/>
      <c r="L320" s="40"/>
      <c r="M320" s="45"/>
      <c r="N320" s="46"/>
      <c r="O320" s="43">
        <f t="shared" si="4"/>
        <v>0</v>
      </c>
      <c r="P320" s="44"/>
      <c r="Q320" s="32"/>
    </row>
    <row r="321" spans="1:17" ht="15.75" x14ac:dyDescent="0.4">
      <c r="A321" s="147"/>
      <c r="B321" s="148"/>
      <c r="C321" s="149"/>
      <c r="D321" s="150"/>
      <c r="E321" s="151"/>
      <c r="F321" s="151"/>
      <c r="G321" s="44"/>
      <c r="H321" s="147"/>
      <c r="I321" s="148"/>
      <c r="J321" s="44"/>
      <c r="K321" s="44"/>
      <c r="L321" s="40"/>
      <c r="M321" s="45"/>
      <c r="N321" s="46"/>
      <c r="O321" s="43">
        <f t="shared" si="4"/>
        <v>0</v>
      </c>
      <c r="P321" s="44"/>
      <c r="Q321" s="32"/>
    </row>
    <row r="322" spans="1:17" ht="15.75" x14ac:dyDescent="0.4">
      <c r="A322" s="147"/>
      <c r="B322" s="148"/>
      <c r="C322" s="149"/>
      <c r="D322" s="150"/>
      <c r="E322" s="151"/>
      <c r="F322" s="151"/>
      <c r="G322" s="44"/>
      <c r="H322" s="147"/>
      <c r="I322" s="148"/>
      <c r="J322" s="44"/>
      <c r="K322" s="44"/>
      <c r="L322" s="40"/>
      <c r="M322" s="45"/>
      <c r="N322" s="46"/>
      <c r="O322" s="43">
        <f t="shared" si="4"/>
        <v>0</v>
      </c>
      <c r="P322" s="44"/>
      <c r="Q322" s="32"/>
    </row>
    <row r="323" spans="1:17" ht="15.75" x14ac:dyDescent="0.4">
      <c r="A323" s="147"/>
      <c r="B323" s="148"/>
      <c r="C323" s="149"/>
      <c r="D323" s="150"/>
      <c r="E323" s="151"/>
      <c r="F323" s="151"/>
      <c r="G323" s="44"/>
      <c r="H323" s="147"/>
      <c r="I323" s="148"/>
      <c r="J323" s="44"/>
      <c r="K323" s="44"/>
      <c r="L323" s="40"/>
      <c r="M323" s="45"/>
      <c r="N323" s="46"/>
      <c r="O323" s="43">
        <f t="shared" si="4"/>
        <v>0</v>
      </c>
      <c r="P323" s="44"/>
      <c r="Q323" s="32"/>
    </row>
    <row r="324" spans="1:17" ht="15.75" x14ac:dyDescent="0.4">
      <c r="A324" s="147"/>
      <c r="B324" s="148"/>
      <c r="C324" s="149"/>
      <c r="D324" s="150"/>
      <c r="E324" s="151"/>
      <c r="F324" s="151"/>
      <c r="G324" s="44"/>
      <c r="H324" s="147"/>
      <c r="I324" s="148"/>
      <c r="J324" s="44"/>
      <c r="K324" s="44"/>
      <c r="L324" s="40"/>
      <c r="M324" s="45"/>
      <c r="N324" s="46"/>
      <c r="O324" s="43">
        <f t="shared" si="4"/>
        <v>0</v>
      </c>
      <c r="P324" s="44"/>
      <c r="Q324" s="32"/>
    </row>
    <row r="325" spans="1:17" ht="15.75" x14ac:dyDescent="0.4">
      <c r="A325" s="147"/>
      <c r="B325" s="148"/>
      <c r="C325" s="149"/>
      <c r="D325" s="150"/>
      <c r="E325" s="151"/>
      <c r="F325" s="151"/>
      <c r="G325" s="44"/>
      <c r="H325" s="147"/>
      <c r="I325" s="148"/>
      <c r="J325" s="44"/>
      <c r="K325" s="44"/>
      <c r="L325" s="40"/>
      <c r="M325" s="45"/>
      <c r="N325" s="46"/>
      <c r="O325" s="43">
        <f t="shared" ref="O325:O338" si="5">$M325*$N325</f>
        <v>0</v>
      </c>
      <c r="P325" s="44"/>
      <c r="Q325" s="32"/>
    </row>
    <row r="326" spans="1:17" ht="15.75" x14ac:dyDescent="0.4">
      <c r="A326" s="147"/>
      <c r="B326" s="148"/>
      <c r="C326" s="149"/>
      <c r="D326" s="150"/>
      <c r="E326" s="151"/>
      <c r="F326" s="151"/>
      <c r="G326" s="44"/>
      <c r="H326" s="147"/>
      <c r="I326" s="148"/>
      <c r="J326" s="44"/>
      <c r="K326" s="44"/>
      <c r="L326" s="40"/>
      <c r="M326" s="45"/>
      <c r="N326" s="46"/>
      <c r="O326" s="43">
        <f t="shared" si="5"/>
        <v>0</v>
      </c>
      <c r="P326" s="44"/>
      <c r="Q326" s="32"/>
    </row>
    <row r="327" spans="1:17" ht="15.75" x14ac:dyDescent="0.4">
      <c r="A327" s="147"/>
      <c r="B327" s="148"/>
      <c r="C327" s="149"/>
      <c r="D327" s="150"/>
      <c r="E327" s="151"/>
      <c r="F327" s="151"/>
      <c r="G327" s="44"/>
      <c r="H327" s="147"/>
      <c r="I327" s="148"/>
      <c r="J327" s="44"/>
      <c r="K327" s="44"/>
      <c r="L327" s="40"/>
      <c r="M327" s="45"/>
      <c r="N327" s="46"/>
      <c r="O327" s="43">
        <f t="shared" si="5"/>
        <v>0</v>
      </c>
      <c r="P327" s="44"/>
      <c r="Q327" s="32"/>
    </row>
    <row r="328" spans="1:17" ht="15.75" x14ac:dyDescent="0.4">
      <c r="A328" s="147"/>
      <c r="B328" s="148"/>
      <c r="C328" s="149"/>
      <c r="D328" s="150"/>
      <c r="E328" s="151"/>
      <c r="F328" s="151"/>
      <c r="G328" s="44"/>
      <c r="H328" s="147"/>
      <c r="I328" s="148"/>
      <c r="J328" s="44"/>
      <c r="K328" s="44"/>
      <c r="L328" s="40"/>
      <c r="M328" s="45"/>
      <c r="N328" s="46"/>
      <c r="O328" s="43">
        <f t="shared" si="5"/>
        <v>0</v>
      </c>
      <c r="P328" s="44"/>
      <c r="Q328" s="32"/>
    </row>
    <row r="329" spans="1:17" ht="15.75" x14ac:dyDescent="0.4">
      <c r="A329" s="147"/>
      <c r="B329" s="148"/>
      <c r="C329" s="149"/>
      <c r="D329" s="150"/>
      <c r="E329" s="151"/>
      <c r="F329" s="151"/>
      <c r="G329" s="44"/>
      <c r="H329" s="147"/>
      <c r="I329" s="148"/>
      <c r="J329" s="44"/>
      <c r="K329" s="44"/>
      <c r="L329" s="40"/>
      <c r="M329" s="45"/>
      <c r="N329" s="46"/>
      <c r="O329" s="43">
        <f t="shared" si="5"/>
        <v>0</v>
      </c>
      <c r="P329" s="44"/>
      <c r="Q329" s="32"/>
    </row>
    <row r="330" spans="1:17" ht="15.75" x14ac:dyDescent="0.4">
      <c r="A330" s="147"/>
      <c r="B330" s="148"/>
      <c r="C330" s="149"/>
      <c r="D330" s="150"/>
      <c r="E330" s="151"/>
      <c r="F330" s="151"/>
      <c r="G330" s="44"/>
      <c r="H330" s="147"/>
      <c r="I330" s="148"/>
      <c r="J330" s="44"/>
      <c r="K330" s="44"/>
      <c r="L330" s="40"/>
      <c r="M330" s="45"/>
      <c r="N330" s="46"/>
      <c r="O330" s="43">
        <f t="shared" si="5"/>
        <v>0</v>
      </c>
      <c r="P330" s="44"/>
      <c r="Q330" s="32"/>
    </row>
    <row r="331" spans="1:17" ht="15.75" x14ac:dyDescent="0.4">
      <c r="A331" s="147"/>
      <c r="B331" s="148"/>
      <c r="C331" s="149"/>
      <c r="D331" s="150"/>
      <c r="E331" s="151"/>
      <c r="F331" s="151"/>
      <c r="G331" s="44"/>
      <c r="H331" s="147"/>
      <c r="I331" s="148"/>
      <c r="J331" s="44"/>
      <c r="K331" s="44"/>
      <c r="L331" s="40"/>
      <c r="M331" s="45"/>
      <c r="N331" s="46"/>
      <c r="O331" s="43">
        <f t="shared" si="5"/>
        <v>0</v>
      </c>
      <c r="P331" s="44"/>
      <c r="Q331" s="32"/>
    </row>
    <row r="332" spans="1:17" ht="15.75" x14ac:dyDescent="0.4">
      <c r="A332" s="147"/>
      <c r="B332" s="148"/>
      <c r="C332" s="149"/>
      <c r="D332" s="150"/>
      <c r="E332" s="151"/>
      <c r="F332" s="151"/>
      <c r="G332" s="44"/>
      <c r="H332" s="147"/>
      <c r="I332" s="148"/>
      <c r="J332" s="44"/>
      <c r="K332" s="44"/>
      <c r="L332" s="40"/>
      <c r="M332" s="45"/>
      <c r="N332" s="46"/>
      <c r="O332" s="43">
        <f t="shared" si="5"/>
        <v>0</v>
      </c>
      <c r="P332" s="44"/>
      <c r="Q332" s="32"/>
    </row>
    <row r="333" spans="1:17" ht="15.75" x14ac:dyDescent="0.4">
      <c r="A333" s="147"/>
      <c r="B333" s="148"/>
      <c r="C333" s="149"/>
      <c r="D333" s="150"/>
      <c r="E333" s="151"/>
      <c r="F333" s="151"/>
      <c r="G333" s="44"/>
      <c r="H333" s="147"/>
      <c r="I333" s="148"/>
      <c r="J333" s="44"/>
      <c r="K333" s="44"/>
      <c r="L333" s="40"/>
      <c r="M333" s="45"/>
      <c r="N333" s="46"/>
      <c r="O333" s="43">
        <f t="shared" si="5"/>
        <v>0</v>
      </c>
      <c r="P333" s="44"/>
      <c r="Q333" s="32"/>
    </row>
    <row r="334" spans="1:17" ht="15.75" x14ac:dyDescent="0.4">
      <c r="A334" s="147"/>
      <c r="B334" s="148"/>
      <c r="C334" s="149"/>
      <c r="D334" s="150"/>
      <c r="E334" s="151"/>
      <c r="F334" s="151"/>
      <c r="G334" s="44"/>
      <c r="H334" s="147"/>
      <c r="I334" s="148"/>
      <c r="J334" s="44"/>
      <c r="K334" s="44"/>
      <c r="L334" s="40"/>
      <c r="M334" s="45"/>
      <c r="N334" s="46"/>
      <c r="O334" s="43">
        <f t="shared" si="5"/>
        <v>0</v>
      </c>
      <c r="P334" s="44"/>
      <c r="Q334" s="32"/>
    </row>
    <row r="335" spans="1:17" ht="15.75" x14ac:dyDescent="0.4">
      <c r="A335" s="147"/>
      <c r="B335" s="148"/>
      <c r="C335" s="149"/>
      <c r="D335" s="150"/>
      <c r="E335" s="151"/>
      <c r="F335" s="151"/>
      <c r="G335" s="44"/>
      <c r="H335" s="147"/>
      <c r="I335" s="148"/>
      <c r="J335" s="44"/>
      <c r="K335" s="44"/>
      <c r="L335" s="40"/>
      <c r="M335" s="45"/>
      <c r="N335" s="46"/>
      <c r="O335" s="43">
        <f t="shared" si="5"/>
        <v>0</v>
      </c>
      <c r="P335" s="44"/>
      <c r="Q335" s="32"/>
    </row>
    <row r="336" spans="1:17" ht="15.75" x14ac:dyDescent="0.4">
      <c r="A336" s="147"/>
      <c r="B336" s="148"/>
      <c r="C336" s="149"/>
      <c r="D336" s="150"/>
      <c r="E336" s="151"/>
      <c r="F336" s="151"/>
      <c r="G336" s="44"/>
      <c r="H336" s="147"/>
      <c r="I336" s="148"/>
      <c r="J336" s="44"/>
      <c r="K336" s="44"/>
      <c r="L336" s="40"/>
      <c r="M336" s="45"/>
      <c r="N336" s="46"/>
      <c r="O336" s="43">
        <f t="shared" si="5"/>
        <v>0</v>
      </c>
      <c r="P336" s="44"/>
      <c r="Q336" s="32"/>
    </row>
    <row r="337" spans="1:17" ht="15.75" x14ac:dyDescent="0.4">
      <c r="A337" s="147"/>
      <c r="B337" s="148"/>
      <c r="C337" s="149"/>
      <c r="D337" s="150"/>
      <c r="E337" s="151"/>
      <c r="F337" s="151"/>
      <c r="G337" s="44"/>
      <c r="H337" s="147"/>
      <c r="I337" s="148"/>
      <c r="J337" s="44"/>
      <c r="K337" s="44"/>
      <c r="L337" s="40"/>
      <c r="M337" s="45"/>
      <c r="N337" s="46"/>
      <c r="O337" s="43">
        <f t="shared" si="5"/>
        <v>0</v>
      </c>
      <c r="P337" s="44"/>
      <c r="Q337" s="32"/>
    </row>
    <row r="338" spans="1:17" ht="15.75" x14ac:dyDescent="0.4">
      <c r="A338" s="147"/>
      <c r="B338" s="148"/>
      <c r="C338" s="149"/>
      <c r="D338" s="150"/>
      <c r="E338" s="151"/>
      <c r="F338" s="151"/>
      <c r="G338" s="44"/>
      <c r="H338" s="147"/>
      <c r="I338" s="148"/>
      <c r="J338" s="44"/>
      <c r="K338" s="44"/>
      <c r="L338" s="40"/>
      <c r="M338" s="45"/>
      <c r="N338" s="46"/>
      <c r="O338" s="43">
        <f t="shared" si="5"/>
        <v>0</v>
      </c>
      <c r="P338" s="44"/>
      <c r="Q338" s="32"/>
    </row>
  </sheetData>
  <dataConsolidate/>
  <mergeCells count="1349">
    <mergeCell ref="A337:B337"/>
    <mergeCell ref="C337:D337"/>
    <mergeCell ref="E337:F337"/>
    <mergeCell ref="H337:I337"/>
    <mergeCell ref="A338:B338"/>
    <mergeCell ref="C338:D338"/>
    <mergeCell ref="E338:F338"/>
    <mergeCell ref="H338:I338"/>
    <mergeCell ref="A335:B335"/>
    <mergeCell ref="C335:D335"/>
    <mergeCell ref="E335:F335"/>
    <mergeCell ref="H335:I335"/>
    <mergeCell ref="A336:B336"/>
    <mergeCell ref="C336:D336"/>
    <mergeCell ref="E336:F336"/>
    <mergeCell ref="H336:I336"/>
    <mergeCell ref="A333:B333"/>
    <mergeCell ref="C333:D333"/>
    <mergeCell ref="E333:F333"/>
    <mergeCell ref="H333:I333"/>
    <mergeCell ref="A334:B334"/>
    <mergeCell ref="C334:D334"/>
    <mergeCell ref="E334:F334"/>
    <mergeCell ref="H334:I334"/>
    <mergeCell ref="A331:B331"/>
    <mergeCell ref="C331:D331"/>
    <mergeCell ref="E331:F331"/>
    <mergeCell ref="H331:I331"/>
    <mergeCell ref="A332:B332"/>
    <mergeCell ref="C332:D332"/>
    <mergeCell ref="E332:F332"/>
    <mergeCell ref="H332:I332"/>
    <mergeCell ref="A329:B329"/>
    <mergeCell ref="C329:D329"/>
    <mergeCell ref="E329:F329"/>
    <mergeCell ref="H329:I329"/>
    <mergeCell ref="A330:B330"/>
    <mergeCell ref="C330:D330"/>
    <mergeCell ref="E330:F330"/>
    <mergeCell ref="H330:I330"/>
    <mergeCell ref="A327:B327"/>
    <mergeCell ref="C327:D327"/>
    <mergeCell ref="E327:F327"/>
    <mergeCell ref="H327:I327"/>
    <mergeCell ref="A328:B328"/>
    <mergeCell ref="C328:D328"/>
    <mergeCell ref="E328:F328"/>
    <mergeCell ref="H328:I328"/>
    <mergeCell ref="A325:B325"/>
    <mergeCell ref="C325:D325"/>
    <mergeCell ref="E325:F325"/>
    <mergeCell ref="H325:I325"/>
    <mergeCell ref="A326:B326"/>
    <mergeCell ref="C326:D326"/>
    <mergeCell ref="E326:F326"/>
    <mergeCell ref="H326:I326"/>
    <mergeCell ref="A323:B323"/>
    <mergeCell ref="C323:D323"/>
    <mergeCell ref="E323:F323"/>
    <mergeCell ref="H323:I323"/>
    <mergeCell ref="A324:B324"/>
    <mergeCell ref="C324:D324"/>
    <mergeCell ref="E324:F324"/>
    <mergeCell ref="H324:I324"/>
    <mergeCell ref="A321:B321"/>
    <mergeCell ref="C321:D321"/>
    <mergeCell ref="E321:F321"/>
    <mergeCell ref="H321:I321"/>
    <mergeCell ref="A322:B322"/>
    <mergeCell ref="C322:D322"/>
    <mergeCell ref="E322:F322"/>
    <mergeCell ref="H322:I322"/>
    <mergeCell ref="A319:B319"/>
    <mergeCell ref="C319:D319"/>
    <mergeCell ref="E319:F319"/>
    <mergeCell ref="H319:I319"/>
    <mergeCell ref="A320:B320"/>
    <mergeCell ref="C320:D320"/>
    <mergeCell ref="E320:F320"/>
    <mergeCell ref="H320:I320"/>
    <mergeCell ref="A317:B317"/>
    <mergeCell ref="C317:D317"/>
    <mergeCell ref="E317:F317"/>
    <mergeCell ref="H317:I317"/>
    <mergeCell ref="A318:B318"/>
    <mergeCell ref="C318:D318"/>
    <mergeCell ref="E318:F318"/>
    <mergeCell ref="H318:I318"/>
    <mergeCell ref="A315:B315"/>
    <mergeCell ref="C315:D315"/>
    <mergeCell ref="E315:F315"/>
    <mergeCell ref="H315:I315"/>
    <mergeCell ref="A316:B316"/>
    <mergeCell ref="C316:D316"/>
    <mergeCell ref="E316:F316"/>
    <mergeCell ref="H316:I316"/>
    <mergeCell ref="A313:B313"/>
    <mergeCell ref="C313:D313"/>
    <mergeCell ref="E313:F313"/>
    <mergeCell ref="H313:I313"/>
    <mergeCell ref="A314:B314"/>
    <mergeCell ref="C314:D314"/>
    <mergeCell ref="E314:F314"/>
    <mergeCell ref="H314:I314"/>
    <mergeCell ref="A311:B311"/>
    <mergeCell ref="C311:D311"/>
    <mergeCell ref="E311:F311"/>
    <mergeCell ref="H311:I311"/>
    <mergeCell ref="A312:B312"/>
    <mergeCell ref="C312:D312"/>
    <mergeCell ref="E312:F312"/>
    <mergeCell ref="H312:I312"/>
    <mergeCell ref="A309:B309"/>
    <mergeCell ref="C309:D309"/>
    <mergeCell ref="E309:F309"/>
    <mergeCell ref="H309:I309"/>
    <mergeCell ref="A310:B310"/>
    <mergeCell ref="C310:D310"/>
    <mergeCell ref="E310:F310"/>
    <mergeCell ref="H310:I310"/>
    <mergeCell ref="A307:B307"/>
    <mergeCell ref="C307:D307"/>
    <mergeCell ref="E307:F307"/>
    <mergeCell ref="H307:I307"/>
    <mergeCell ref="A308:B308"/>
    <mergeCell ref="C308:D308"/>
    <mergeCell ref="E308:F308"/>
    <mergeCell ref="H308:I308"/>
    <mergeCell ref="A305:B305"/>
    <mergeCell ref="C305:D305"/>
    <mergeCell ref="E305:F305"/>
    <mergeCell ref="H305:I305"/>
    <mergeCell ref="A306:B306"/>
    <mergeCell ref="C306:D306"/>
    <mergeCell ref="E306:F306"/>
    <mergeCell ref="H306:I306"/>
    <mergeCell ref="A303:B303"/>
    <mergeCell ref="C303:D303"/>
    <mergeCell ref="E303:F303"/>
    <mergeCell ref="H303:I303"/>
    <mergeCell ref="A304:B304"/>
    <mergeCell ref="C304:D304"/>
    <mergeCell ref="E304:F304"/>
    <mergeCell ref="H304:I304"/>
    <mergeCell ref="A301:B301"/>
    <mergeCell ref="C301:D301"/>
    <mergeCell ref="E301:F301"/>
    <mergeCell ref="H301:I301"/>
    <mergeCell ref="A302:B302"/>
    <mergeCell ref="C302:D302"/>
    <mergeCell ref="E302:F302"/>
    <mergeCell ref="H302:I302"/>
    <mergeCell ref="A299:B299"/>
    <mergeCell ref="C299:D299"/>
    <mergeCell ref="E299:F299"/>
    <mergeCell ref="H299:I299"/>
    <mergeCell ref="A300:B300"/>
    <mergeCell ref="C300:D300"/>
    <mergeCell ref="E300:F300"/>
    <mergeCell ref="H300:I300"/>
    <mergeCell ref="A297:B297"/>
    <mergeCell ref="C297:D297"/>
    <mergeCell ref="E297:F297"/>
    <mergeCell ref="H297:I297"/>
    <mergeCell ref="A298:B298"/>
    <mergeCell ref="C298:D298"/>
    <mergeCell ref="E298:F298"/>
    <mergeCell ref="H298:I298"/>
    <mergeCell ref="A295:B295"/>
    <mergeCell ref="C295:D295"/>
    <mergeCell ref="E295:F295"/>
    <mergeCell ref="H295:I295"/>
    <mergeCell ref="A296:B296"/>
    <mergeCell ref="C296:D296"/>
    <mergeCell ref="E296:F296"/>
    <mergeCell ref="H296:I296"/>
    <mergeCell ref="A293:B293"/>
    <mergeCell ref="C293:D293"/>
    <mergeCell ref="E293:F293"/>
    <mergeCell ref="H293:I293"/>
    <mergeCell ref="A294:B294"/>
    <mergeCell ref="C294:D294"/>
    <mergeCell ref="E294:F294"/>
    <mergeCell ref="H294:I294"/>
    <mergeCell ref="A291:B291"/>
    <mergeCell ref="C291:D291"/>
    <mergeCell ref="E291:F291"/>
    <mergeCell ref="H291:I291"/>
    <mergeCell ref="A292:B292"/>
    <mergeCell ref="C292:D292"/>
    <mergeCell ref="E292:F292"/>
    <mergeCell ref="H292:I292"/>
    <mergeCell ref="A289:B289"/>
    <mergeCell ref="C289:D289"/>
    <mergeCell ref="E289:F289"/>
    <mergeCell ref="H289:I289"/>
    <mergeCell ref="A290:B290"/>
    <mergeCell ref="C290:D290"/>
    <mergeCell ref="E290:F290"/>
    <mergeCell ref="H290:I290"/>
    <mergeCell ref="A287:B287"/>
    <mergeCell ref="C287:D287"/>
    <mergeCell ref="E287:F287"/>
    <mergeCell ref="H287:I287"/>
    <mergeCell ref="A288:B288"/>
    <mergeCell ref="C288:D288"/>
    <mergeCell ref="E288:F288"/>
    <mergeCell ref="H288:I288"/>
    <mergeCell ref="A285:B285"/>
    <mergeCell ref="C285:D285"/>
    <mergeCell ref="E285:F285"/>
    <mergeCell ref="H285:I285"/>
    <mergeCell ref="A286:B286"/>
    <mergeCell ref="C286:D286"/>
    <mergeCell ref="E286:F286"/>
    <mergeCell ref="H286:I286"/>
    <mergeCell ref="A283:B283"/>
    <mergeCell ref="C283:D283"/>
    <mergeCell ref="E283:F283"/>
    <mergeCell ref="H283:I283"/>
    <mergeCell ref="A284:B284"/>
    <mergeCell ref="C284:D284"/>
    <mergeCell ref="E284:F284"/>
    <mergeCell ref="H284:I284"/>
    <mergeCell ref="A281:B281"/>
    <mergeCell ref="C281:D281"/>
    <mergeCell ref="E281:F281"/>
    <mergeCell ref="H281:I281"/>
    <mergeCell ref="A282:B282"/>
    <mergeCell ref="C282:D282"/>
    <mergeCell ref="E282:F282"/>
    <mergeCell ref="H282:I282"/>
    <mergeCell ref="A279:B279"/>
    <mergeCell ref="C279:D279"/>
    <mergeCell ref="E279:F279"/>
    <mergeCell ref="H279:I279"/>
    <mergeCell ref="A280:B280"/>
    <mergeCell ref="C280:D280"/>
    <mergeCell ref="E280:F280"/>
    <mergeCell ref="H280:I280"/>
    <mergeCell ref="A277:B277"/>
    <mergeCell ref="C277:D277"/>
    <mergeCell ref="E277:F277"/>
    <mergeCell ref="H277:I277"/>
    <mergeCell ref="A278:B278"/>
    <mergeCell ref="C278:D278"/>
    <mergeCell ref="E278:F278"/>
    <mergeCell ref="H278:I278"/>
    <mergeCell ref="A275:B275"/>
    <mergeCell ref="C275:D275"/>
    <mergeCell ref="E275:F275"/>
    <mergeCell ref="H275:I275"/>
    <mergeCell ref="A276:B276"/>
    <mergeCell ref="C276:D276"/>
    <mergeCell ref="E276:F276"/>
    <mergeCell ref="H276:I276"/>
    <mergeCell ref="A273:B273"/>
    <mergeCell ref="C273:D273"/>
    <mergeCell ref="E273:F273"/>
    <mergeCell ref="H273:I273"/>
    <mergeCell ref="A274:B274"/>
    <mergeCell ref="C274:D274"/>
    <mergeCell ref="E274:F274"/>
    <mergeCell ref="H274:I274"/>
    <mergeCell ref="A271:B271"/>
    <mergeCell ref="C271:D271"/>
    <mergeCell ref="E271:F271"/>
    <mergeCell ref="H271:I271"/>
    <mergeCell ref="A272:B272"/>
    <mergeCell ref="C272:D272"/>
    <mergeCell ref="E272:F272"/>
    <mergeCell ref="H272:I272"/>
    <mergeCell ref="A269:B269"/>
    <mergeCell ref="C269:D269"/>
    <mergeCell ref="E269:F269"/>
    <mergeCell ref="H269:I269"/>
    <mergeCell ref="A270:B270"/>
    <mergeCell ref="C270:D270"/>
    <mergeCell ref="E270:F270"/>
    <mergeCell ref="H270:I270"/>
    <mergeCell ref="A267:B267"/>
    <mergeCell ref="C267:D267"/>
    <mergeCell ref="E267:F267"/>
    <mergeCell ref="H267:I267"/>
    <mergeCell ref="A268:B268"/>
    <mergeCell ref="C268:D268"/>
    <mergeCell ref="E268:F268"/>
    <mergeCell ref="H268:I268"/>
    <mergeCell ref="A265:B265"/>
    <mergeCell ref="C265:D265"/>
    <mergeCell ref="E265:F265"/>
    <mergeCell ref="H265:I265"/>
    <mergeCell ref="A266:B266"/>
    <mergeCell ref="C266:D266"/>
    <mergeCell ref="E266:F266"/>
    <mergeCell ref="H266:I266"/>
    <mergeCell ref="A263:B263"/>
    <mergeCell ref="C263:D263"/>
    <mergeCell ref="E263:F263"/>
    <mergeCell ref="H263:I263"/>
    <mergeCell ref="A264:B264"/>
    <mergeCell ref="C264:D264"/>
    <mergeCell ref="E264:F264"/>
    <mergeCell ref="H264:I264"/>
    <mergeCell ref="A261:B261"/>
    <mergeCell ref="C261:D261"/>
    <mergeCell ref="E261:F261"/>
    <mergeCell ref="H261:I261"/>
    <mergeCell ref="A262:B262"/>
    <mergeCell ref="C262:D262"/>
    <mergeCell ref="E262:F262"/>
    <mergeCell ref="H262:I262"/>
    <mergeCell ref="A259:B259"/>
    <mergeCell ref="C259:D259"/>
    <mergeCell ref="E259:F259"/>
    <mergeCell ref="H259:I259"/>
    <mergeCell ref="A260:B260"/>
    <mergeCell ref="C260:D260"/>
    <mergeCell ref="E260:F260"/>
    <mergeCell ref="H260:I260"/>
    <mergeCell ref="A257:B257"/>
    <mergeCell ref="C257:D257"/>
    <mergeCell ref="E257:F257"/>
    <mergeCell ref="H257:I257"/>
    <mergeCell ref="A258:B258"/>
    <mergeCell ref="C258:D258"/>
    <mergeCell ref="E258:F258"/>
    <mergeCell ref="H258:I258"/>
    <mergeCell ref="A255:B255"/>
    <mergeCell ref="C255:D255"/>
    <mergeCell ref="E255:F255"/>
    <mergeCell ref="H255:I255"/>
    <mergeCell ref="A256:B256"/>
    <mergeCell ref="C256:D256"/>
    <mergeCell ref="E256:F256"/>
    <mergeCell ref="H256:I256"/>
    <mergeCell ref="A253:B253"/>
    <mergeCell ref="C253:D253"/>
    <mergeCell ref="E253:F253"/>
    <mergeCell ref="H253:I253"/>
    <mergeCell ref="A254:B254"/>
    <mergeCell ref="C254:D254"/>
    <mergeCell ref="E254:F254"/>
    <mergeCell ref="H254:I254"/>
    <mergeCell ref="A251:B251"/>
    <mergeCell ref="C251:D251"/>
    <mergeCell ref="E251:F251"/>
    <mergeCell ref="H251:I251"/>
    <mergeCell ref="A252:B252"/>
    <mergeCell ref="C252:D252"/>
    <mergeCell ref="E252:F252"/>
    <mergeCell ref="H252:I252"/>
    <mergeCell ref="A249:B249"/>
    <mergeCell ref="C249:D249"/>
    <mergeCell ref="E249:F249"/>
    <mergeCell ref="H249:I249"/>
    <mergeCell ref="A250:B250"/>
    <mergeCell ref="C250:D250"/>
    <mergeCell ref="E250:F250"/>
    <mergeCell ref="H250:I250"/>
    <mergeCell ref="A247:B247"/>
    <mergeCell ref="C247:D247"/>
    <mergeCell ref="E247:F247"/>
    <mergeCell ref="H247:I247"/>
    <mergeCell ref="A248:B248"/>
    <mergeCell ref="C248:D248"/>
    <mergeCell ref="E248:F248"/>
    <mergeCell ref="H248:I248"/>
    <mergeCell ref="A245:B245"/>
    <mergeCell ref="C245:D245"/>
    <mergeCell ref="E245:F245"/>
    <mergeCell ref="H245:I245"/>
    <mergeCell ref="A246:B246"/>
    <mergeCell ref="C246:D246"/>
    <mergeCell ref="E246:F246"/>
    <mergeCell ref="H246:I246"/>
    <mergeCell ref="A243:B243"/>
    <mergeCell ref="C243:D243"/>
    <mergeCell ref="E243:F243"/>
    <mergeCell ref="H243:I243"/>
    <mergeCell ref="A244:B244"/>
    <mergeCell ref="C244:D244"/>
    <mergeCell ref="E244:F244"/>
    <mergeCell ref="H244:I244"/>
    <mergeCell ref="A241:B241"/>
    <mergeCell ref="C241:D241"/>
    <mergeCell ref="E241:F241"/>
    <mergeCell ref="H241:I241"/>
    <mergeCell ref="A242:B242"/>
    <mergeCell ref="C242:D242"/>
    <mergeCell ref="E242:F242"/>
    <mergeCell ref="H242:I242"/>
    <mergeCell ref="A239:B239"/>
    <mergeCell ref="C239:D239"/>
    <mergeCell ref="E239:F239"/>
    <mergeCell ref="H239:I239"/>
    <mergeCell ref="A240:B240"/>
    <mergeCell ref="C240:D240"/>
    <mergeCell ref="E240:F240"/>
    <mergeCell ref="H240:I240"/>
    <mergeCell ref="A237:B237"/>
    <mergeCell ref="C237:D237"/>
    <mergeCell ref="E237:F237"/>
    <mergeCell ref="H237:I237"/>
    <mergeCell ref="A238:B238"/>
    <mergeCell ref="C238:D238"/>
    <mergeCell ref="E238:F238"/>
    <mergeCell ref="H238:I238"/>
    <mergeCell ref="A235:B235"/>
    <mergeCell ref="C235:D235"/>
    <mergeCell ref="E235:F235"/>
    <mergeCell ref="H235:I235"/>
    <mergeCell ref="A236:B236"/>
    <mergeCell ref="C236:D236"/>
    <mergeCell ref="E236:F236"/>
    <mergeCell ref="H236:I236"/>
    <mergeCell ref="A233:B233"/>
    <mergeCell ref="C233:D233"/>
    <mergeCell ref="E233:F233"/>
    <mergeCell ref="H233:I233"/>
    <mergeCell ref="A234:B234"/>
    <mergeCell ref="C234:D234"/>
    <mergeCell ref="E234:F234"/>
    <mergeCell ref="H234:I234"/>
    <mergeCell ref="A231:B231"/>
    <mergeCell ref="C231:D231"/>
    <mergeCell ref="E231:F231"/>
    <mergeCell ref="H231:I231"/>
    <mergeCell ref="A232:B232"/>
    <mergeCell ref="C232:D232"/>
    <mergeCell ref="E232:F232"/>
    <mergeCell ref="H232:I232"/>
    <mergeCell ref="A229:B229"/>
    <mergeCell ref="C229:D229"/>
    <mergeCell ref="E229:F229"/>
    <mergeCell ref="H229:I229"/>
    <mergeCell ref="A230:B230"/>
    <mergeCell ref="C230:D230"/>
    <mergeCell ref="E230:F230"/>
    <mergeCell ref="H230:I230"/>
    <mergeCell ref="A227:B227"/>
    <mergeCell ref="C227:D227"/>
    <mergeCell ref="E227:F227"/>
    <mergeCell ref="H227:I227"/>
    <mergeCell ref="A228:B228"/>
    <mergeCell ref="C228:D228"/>
    <mergeCell ref="E228:F228"/>
    <mergeCell ref="H228:I228"/>
    <mergeCell ref="A225:B225"/>
    <mergeCell ref="C225:D225"/>
    <mergeCell ref="E225:F225"/>
    <mergeCell ref="H225:I225"/>
    <mergeCell ref="A226:B226"/>
    <mergeCell ref="C226:D226"/>
    <mergeCell ref="E226:F226"/>
    <mergeCell ref="H226:I226"/>
    <mergeCell ref="A223:B223"/>
    <mergeCell ref="C223:D223"/>
    <mergeCell ref="E223:F223"/>
    <mergeCell ref="H223:I223"/>
    <mergeCell ref="A224:B224"/>
    <mergeCell ref="C224:D224"/>
    <mergeCell ref="E224:F224"/>
    <mergeCell ref="H224:I224"/>
    <mergeCell ref="A221:B221"/>
    <mergeCell ref="C221:D221"/>
    <mergeCell ref="E221:F221"/>
    <mergeCell ref="H221:I221"/>
    <mergeCell ref="A222:B222"/>
    <mergeCell ref="C222:D222"/>
    <mergeCell ref="E222:F222"/>
    <mergeCell ref="H222:I222"/>
    <mergeCell ref="A219:B219"/>
    <mergeCell ref="C219:D219"/>
    <mergeCell ref="E219:F219"/>
    <mergeCell ref="H219:I219"/>
    <mergeCell ref="A220:B220"/>
    <mergeCell ref="C220:D220"/>
    <mergeCell ref="E220:F220"/>
    <mergeCell ref="H220:I220"/>
    <mergeCell ref="A217:B217"/>
    <mergeCell ref="C217:D217"/>
    <mergeCell ref="E217:F217"/>
    <mergeCell ref="H217:I217"/>
    <mergeCell ref="A218:B218"/>
    <mergeCell ref="C218:D218"/>
    <mergeCell ref="E218:F218"/>
    <mergeCell ref="H218:I218"/>
    <mergeCell ref="A215:B215"/>
    <mergeCell ref="C215:D215"/>
    <mergeCell ref="E215:F215"/>
    <mergeCell ref="H215:I215"/>
    <mergeCell ref="A216:B216"/>
    <mergeCell ref="C216:D216"/>
    <mergeCell ref="E216:F216"/>
    <mergeCell ref="H216:I216"/>
    <mergeCell ref="A213:B213"/>
    <mergeCell ref="C213:D213"/>
    <mergeCell ref="E213:F213"/>
    <mergeCell ref="H213:I213"/>
    <mergeCell ref="A214:B214"/>
    <mergeCell ref="C214:D214"/>
    <mergeCell ref="E214:F214"/>
    <mergeCell ref="H214:I214"/>
    <mergeCell ref="A211:B211"/>
    <mergeCell ref="C211:D211"/>
    <mergeCell ref="E211:F211"/>
    <mergeCell ref="H211:I211"/>
    <mergeCell ref="A212:B212"/>
    <mergeCell ref="C212:D212"/>
    <mergeCell ref="E212:F212"/>
    <mergeCell ref="H212:I212"/>
    <mergeCell ref="A209:B209"/>
    <mergeCell ref="C209:D209"/>
    <mergeCell ref="E209:F209"/>
    <mergeCell ref="H209:I209"/>
    <mergeCell ref="A210:B210"/>
    <mergeCell ref="C210:D210"/>
    <mergeCell ref="E210:F210"/>
    <mergeCell ref="H210:I210"/>
    <mergeCell ref="A207:B207"/>
    <mergeCell ref="C207:D207"/>
    <mergeCell ref="E207:F207"/>
    <mergeCell ref="H207:I207"/>
    <mergeCell ref="A208:B208"/>
    <mergeCell ref="C208:D208"/>
    <mergeCell ref="E208:F208"/>
    <mergeCell ref="H208:I208"/>
    <mergeCell ref="A205:B205"/>
    <mergeCell ref="C205:D205"/>
    <mergeCell ref="E205:F205"/>
    <mergeCell ref="H205:I205"/>
    <mergeCell ref="A206:B206"/>
    <mergeCell ref="C206:D206"/>
    <mergeCell ref="E206:F206"/>
    <mergeCell ref="H206:I206"/>
    <mergeCell ref="A203:B203"/>
    <mergeCell ref="C203:D203"/>
    <mergeCell ref="E203:F203"/>
    <mergeCell ref="H203:I203"/>
    <mergeCell ref="A204:B204"/>
    <mergeCell ref="C204:D204"/>
    <mergeCell ref="E204:F204"/>
    <mergeCell ref="H204:I204"/>
    <mergeCell ref="A201:B201"/>
    <mergeCell ref="C201:D201"/>
    <mergeCell ref="E201:F201"/>
    <mergeCell ref="H201:I201"/>
    <mergeCell ref="A202:B202"/>
    <mergeCell ref="C202:D202"/>
    <mergeCell ref="E202:F202"/>
    <mergeCell ref="H202:I202"/>
    <mergeCell ref="A199:B199"/>
    <mergeCell ref="C199:D199"/>
    <mergeCell ref="E199:F199"/>
    <mergeCell ref="H199:I199"/>
    <mergeCell ref="A200:B200"/>
    <mergeCell ref="C200:D200"/>
    <mergeCell ref="E200:F200"/>
    <mergeCell ref="H200:I200"/>
    <mergeCell ref="A197:B197"/>
    <mergeCell ref="C197:D197"/>
    <mergeCell ref="E197:F197"/>
    <mergeCell ref="H197:I197"/>
    <mergeCell ref="A198:B198"/>
    <mergeCell ref="C198:D198"/>
    <mergeCell ref="E198:F198"/>
    <mergeCell ref="H198:I198"/>
    <mergeCell ref="A195:B195"/>
    <mergeCell ref="C195:D195"/>
    <mergeCell ref="E195:F195"/>
    <mergeCell ref="H195:I195"/>
    <mergeCell ref="A196:B196"/>
    <mergeCell ref="C196:D196"/>
    <mergeCell ref="E196:F196"/>
    <mergeCell ref="H196:I196"/>
    <mergeCell ref="A193:B193"/>
    <mergeCell ref="C193:D193"/>
    <mergeCell ref="E193:F193"/>
    <mergeCell ref="H193:I193"/>
    <mergeCell ref="A194:B194"/>
    <mergeCell ref="C194:D194"/>
    <mergeCell ref="E194:F194"/>
    <mergeCell ref="H194:I194"/>
    <mergeCell ref="A191:B191"/>
    <mergeCell ref="C191:D191"/>
    <mergeCell ref="E191:F191"/>
    <mergeCell ref="H191:I191"/>
    <mergeCell ref="A192:B192"/>
    <mergeCell ref="C192:D192"/>
    <mergeCell ref="E192:F192"/>
    <mergeCell ref="H192:I192"/>
    <mergeCell ref="A189:B189"/>
    <mergeCell ref="C189:D189"/>
    <mergeCell ref="E189:F189"/>
    <mergeCell ref="H189:I189"/>
    <mergeCell ref="A190:B190"/>
    <mergeCell ref="C190:D190"/>
    <mergeCell ref="E190:F190"/>
    <mergeCell ref="H190:I190"/>
    <mergeCell ref="A187:B187"/>
    <mergeCell ref="C187:D187"/>
    <mergeCell ref="E187:F187"/>
    <mergeCell ref="H187:I187"/>
    <mergeCell ref="A188:B188"/>
    <mergeCell ref="C188:D188"/>
    <mergeCell ref="E188:F188"/>
    <mergeCell ref="H188:I188"/>
    <mergeCell ref="A185:B185"/>
    <mergeCell ref="C185:D185"/>
    <mergeCell ref="E185:F185"/>
    <mergeCell ref="H185:I185"/>
    <mergeCell ref="A186:B186"/>
    <mergeCell ref="C186:D186"/>
    <mergeCell ref="E186:F186"/>
    <mergeCell ref="H186:I186"/>
    <mergeCell ref="A183:B183"/>
    <mergeCell ref="C183:D183"/>
    <mergeCell ref="E183:F183"/>
    <mergeCell ref="H183:I183"/>
    <mergeCell ref="A184:B184"/>
    <mergeCell ref="C184:D184"/>
    <mergeCell ref="E184:F184"/>
    <mergeCell ref="H184:I184"/>
    <mergeCell ref="A181:B181"/>
    <mergeCell ref="C181:D181"/>
    <mergeCell ref="E181:F181"/>
    <mergeCell ref="H181:I181"/>
    <mergeCell ref="A182:B182"/>
    <mergeCell ref="C182:D182"/>
    <mergeCell ref="E182:F182"/>
    <mergeCell ref="H182:I182"/>
    <mergeCell ref="A179:B179"/>
    <mergeCell ref="C179:D179"/>
    <mergeCell ref="E179:F179"/>
    <mergeCell ref="H179:I179"/>
    <mergeCell ref="A180:B180"/>
    <mergeCell ref="C180:D180"/>
    <mergeCell ref="E180:F180"/>
    <mergeCell ref="H180:I180"/>
    <mergeCell ref="A177:B177"/>
    <mergeCell ref="C177:D177"/>
    <mergeCell ref="E177:F177"/>
    <mergeCell ref="H177:I177"/>
    <mergeCell ref="A178:B178"/>
    <mergeCell ref="C178:D178"/>
    <mergeCell ref="E178:F178"/>
    <mergeCell ref="H178:I178"/>
    <mergeCell ref="A175:B175"/>
    <mergeCell ref="C175:D175"/>
    <mergeCell ref="E175:F175"/>
    <mergeCell ref="H175:I175"/>
    <mergeCell ref="A176:B176"/>
    <mergeCell ref="C176:D176"/>
    <mergeCell ref="E176:F176"/>
    <mergeCell ref="H176:I176"/>
    <mergeCell ref="A173:B173"/>
    <mergeCell ref="C173:D173"/>
    <mergeCell ref="E173:F173"/>
    <mergeCell ref="H173:I173"/>
    <mergeCell ref="A174:B174"/>
    <mergeCell ref="C174:D174"/>
    <mergeCell ref="E174:F174"/>
    <mergeCell ref="H174:I174"/>
    <mergeCell ref="A171:B171"/>
    <mergeCell ref="C171:D171"/>
    <mergeCell ref="E171:F171"/>
    <mergeCell ref="H171:I171"/>
    <mergeCell ref="A172:B172"/>
    <mergeCell ref="C172:D172"/>
    <mergeCell ref="E172:F172"/>
    <mergeCell ref="H172:I172"/>
    <mergeCell ref="A169:B169"/>
    <mergeCell ref="C169:D169"/>
    <mergeCell ref="E169:F169"/>
    <mergeCell ref="H169:I169"/>
    <mergeCell ref="A170:B170"/>
    <mergeCell ref="C170:D170"/>
    <mergeCell ref="E170:F170"/>
    <mergeCell ref="H170:I170"/>
    <mergeCell ref="A167:B167"/>
    <mergeCell ref="C167:D167"/>
    <mergeCell ref="E167:F167"/>
    <mergeCell ref="H167:I167"/>
    <mergeCell ref="A168:B168"/>
    <mergeCell ref="C168:D168"/>
    <mergeCell ref="E168:F168"/>
    <mergeCell ref="H168:I168"/>
    <mergeCell ref="A165:B165"/>
    <mergeCell ref="C165:D165"/>
    <mergeCell ref="E165:F165"/>
    <mergeCell ref="H165:I165"/>
    <mergeCell ref="A166:B166"/>
    <mergeCell ref="C166:D166"/>
    <mergeCell ref="E166:F166"/>
    <mergeCell ref="H166:I166"/>
    <mergeCell ref="A163:B163"/>
    <mergeCell ref="C163:D163"/>
    <mergeCell ref="E163:F163"/>
    <mergeCell ref="H163:I163"/>
    <mergeCell ref="A164:B164"/>
    <mergeCell ref="C164:D164"/>
    <mergeCell ref="E164:F164"/>
    <mergeCell ref="H164:I164"/>
    <mergeCell ref="A161:B161"/>
    <mergeCell ref="C161:D161"/>
    <mergeCell ref="E161:F161"/>
    <mergeCell ref="H161:I161"/>
    <mergeCell ref="A162:B162"/>
    <mergeCell ref="C162:D162"/>
    <mergeCell ref="E162:F162"/>
    <mergeCell ref="H162:I162"/>
    <mergeCell ref="A159:B159"/>
    <mergeCell ref="C159:D159"/>
    <mergeCell ref="E159:F159"/>
    <mergeCell ref="H159:I159"/>
    <mergeCell ref="A160:B160"/>
    <mergeCell ref="C160:D160"/>
    <mergeCell ref="E160:F160"/>
    <mergeCell ref="H160:I160"/>
    <mergeCell ref="A157:B157"/>
    <mergeCell ref="C157:D157"/>
    <mergeCell ref="E157:F157"/>
    <mergeCell ref="H157:I157"/>
    <mergeCell ref="A158:B158"/>
    <mergeCell ref="C158:D158"/>
    <mergeCell ref="E158:F158"/>
    <mergeCell ref="H158:I158"/>
    <mergeCell ref="A155:B155"/>
    <mergeCell ref="C155:D155"/>
    <mergeCell ref="E155:F155"/>
    <mergeCell ref="H155:I155"/>
    <mergeCell ref="A156:B156"/>
    <mergeCell ref="C156:D156"/>
    <mergeCell ref="E156:F156"/>
    <mergeCell ref="H156:I156"/>
    <mergeCell ref="A153:B153"/>
    <mergeCell ref="C153:D153"/>
    <mergeCell ref="E153:F153"/>
    <mergeCell ref="H153:I153"/>
    <mergeCell ref="A154:B154"/>
    <mergeCell ref="C154:D154"/>
    <mergeCell ref="E154:F154"/>
    <mergeCell ref="H154:I154"/>
    <mergeCell ref="A151:B151"/>
    <mergeCell ref="C151:D151"/>
    <mergeCell ref="E151:F151"/>
    <mergeCell ref="H151:I151"/>
    <mergeCell ref="A152:B152"/>
    <mergeCell ref="C152:D152"/>
    <mergeCell ref="E152:F152"/>
    <mergeCell ref="H152:I152"/>
    <mergeCell ref="A149:B149"/>
    <mergeCell ref="C149:D149"/>
    <mergeCell ref="E149:F149"/>
    <mergeCell ref="H149:I149"/>
    <mergeCell ref="A150:B150"/>
    <mergeCell ref="C150:D150"/>
    <mergeCell ref="E150:F150"/>
    <mergeCell ref="H150:I150"/>
    <mergeCell ref="A147:B147"/>
    <mergeCell ref="C147:D147"/>
    <mergeCell ref="E147:F147"/>
    <mergeCell ref="H147:I147"/>
    <mergeCell ref="A148:B148"/>
    <mergeCell ref="C148:D148"/>
    <mergeCell ref="E148:F148"/>
    <mergeCell ref="H148:I148"/>
    <mergeCell ref="A145:B145"/>
    <mergeCell ref="C145:D145"/>
    <mergeCell ref="E145:F145"/>
    <mergeCell ref="H145:I145"/>
    <mergeCell ref="A146:B146"/>
    <mergeCell ref="C146:D146"/>
    <mergeCell ref="E146:F146"/>
    <mergeCell ref="H146:I146"/>
    <mergeCell ref="A143:B143"/>
    <mergeCell ref="C143:D143"/>
    <mergeCell ref="E143:F143"/>
    <mergeCell ref="H143:I143"/>
    <mergeCell ref="A144:B144"/>
    <mergeCell ref="C144:D144"/>
    <mergeCell ref="E144:F144"/>
    <mergeCell ref="H144:I144"/>
    <mergeCell ref="A141:B141"/>
    <mergeCell ref="C141:D141"/>
    <mergeCell ref="E141:F141"/>
    <mergeCell ref="H141:I141"/>
    <mergeCell ref="A142:B142"/>
    <mergeCell ref="C142:D142"/>
    <mergeCell ref="E142:F142"/>
    <mergeCell ref="H142:I142"/>
    <mergeCell ref="A139:B139"/>
    <mergeCell ref="C139:D139"/>
    <mergeCell ref="E139:F139"/>
    <mergeCell ref="H139:I139"/>
    <mergeCell ref="A140:B140"/>
    <mergeCell ref="C140:D140"/>
    <mergeCell ref="E140:F140"/>
    <mergeCell ref="H140:I140"/>
    <mergeCell ref="A137:B137"/>
    <mergeCell ref="C137:D137"/>
    <mergeCell ref="E137:F137"/>
    <mergeCell ref="H137:I137"/>
    <mergeCell ref="A138:B138"/>
    <mergeCell ref="C138:D138"/>
    <mergeCell ref="E138:F138"/>
    <mergeCell ref="H138:I138"/>
    <mergeCell ref="A135:B135"/>
    <mergeCell ref="C135:D135"/>
    <mergeCell ref="E135:F135"/>
    <mergeCell ref="H135:I135"/>
    <mergeCell ref="A136:B136"/>
    <mergeCell ref="C136:D136"/>
    <mergeCell ref="E136:F136"/>
    <mergeCell ref="H136:I136"/>
    <mergeCell ref="A133:B133"/>
    <mergeCell ref="C133:D133"/>
    <mergeCell ref="E133:F133"/>
    <mergeCell ref="H133:I133"/>
    <mergeCell ref="A134:B134"/>
    <mergeCell ref="C134:D134"/>
    <mergeCell ref="E134:F134"/>
    <mergeCell ref="H134:I134"/>
    <mergeCell ref="A131:B131"/>
    <mergeCell ref="C131:D131"/>
    <mergeCell ref="E131:F131"/>
    <mergeCell ref="H131:I131"/>
    <mergeCell ref="A132:B132"/>
    <mergeCell ref="C132:D132"/>
    <mergeCell ref="E132:F132"/>
    <mergeCell ref="H132:I132"/>
    <mergeCell ref="A129:B129"/>
    <mergeCell ref="C129:D129"/>
    <mergeCell ref="E129:F129"/>
    <mergeCell ref="H129:I129"/>
    <mergeCell ref="A130:B130"/>
    <mergeCell ref="C130:D130"/>
    <mergeCell ref="E130:F130"/>
    <mergeCell ref="H130:I130"/>
    <mergeCell ref="A127:B127"/>
    <mergeCell ref="C127:D127"/>
    <mergeCell ref="E127:F127"/>
    <mergeCell ref="H127:I127"/>
    <mergeCell ref="A128:B128"/>
    <mergeCell ref="C128:D128"/>
    <mergeCell ref="E128:F128"/>
    <mergeCell ref="H128:I128"/>
    <mergeCell ref="A125:B125"/>
    <mergeCell ref="C125:D125"/>
    <mergeCell ref="E125:F125"/>
    <mergeCell ref="H125:I125"/>
    <mergeCell ref="A126:B126"/>
    <mergeCell ref="C126:D126"/>
    <mergeCell ref="E126:F126"/>
    <mergeCell ref="H126:I126"/>
    <mergeCell ref="A123:B123"/>
    <mergeCell ref="C123:D123"/>
    <mergeCell ref="E123:F123"/>
    <mergeCell ref="H123:I123"/>
    <mergeCell ref="A124:B124"/>
    <mergeCell ref="C124:D124"/>
    <mergeCell ref="E124:F124"/>
    <mergeCell ref="H124:I124"/>
    <mergeCell ref="A121:B121"/>
    <mergeCell ref="C121:D121"/>
    <mergeCell ref="E121:F121"/>
    <mergeCell ref="H121:I121"/>
    <mergeCell ref="A122:B122"/>
    <mergeCell ref="C122:D122"/>
    <mergeCell ref="E122:F122"/>
    <mergeCell ref="H122:I122"/>
    <mergeCell ref="A119:B119"/>
    <mergeCell ref="C119:D119"/>
    <mergeCell ref="E119:F119"/>
    <mergeCell ref="H119:I119"/>
    <mergeCell ref="A120:B120"/>
    <mergeCell ref="C120:D120"/>
    <mergeCell ref="E120:F120"/>
    <mergeCell ref="H120:I120"/>
    <mergeCell ref="A117:B117"/>
    <mergeCell ref="C117:D117"/>
    <mergeCell ref="E117:F117"/>
    <mergeCell ref="H117:I117"/>
    <mergeCell ref="A118:B118"/>
    <mergeCell ref="C118:D118"/>
    <mergeCell ref="E118:F118"/>
    <mergeCell ref="H118:I118"/>
    <mergeCell ref="A115:B115"/>
    <mergeCell ref="C115:D115"/>
    <mergeCell ref="E115:F115"/>
    <mergeCell ref="H115:I115"/>
    <mergeCell ref="A116:B116"/>
    <mergeCell ref="C116:D116"/>
    <mergeCell ref="E116:F116"/>
    <mergeCell ref="H116:I116"/>
    <mergeCell ref="A113:B113"/>
    <mergeCell ref="C113:D113"/>
    <mergeCell ref="E113:F113"/>
    <mergeCell ref="H113:I113"/>
    <mergeCell ref="A114:B114"/>
    <mergeCell ref="C114:D114"/>
    <mergeCell ref="E114:F114"/>
    <mergeCell ref="H114:I114"/>
    <mergeCell ref="A111:B111"/>
    <mergeCell ref="C111:D111"/>
    <mergeCell ref="E111:F111"/>
    <mergeCell ref="H111:I111"/>
    <mergeCell ref="A112:B112"/>
    <mergeCell ref="C112:D112"/>
    <mergeCell ref="E112:F112"/>
    <mergeCell ref="H112:I112"/>
    <mergeCell ref="A109:B109"/>
    <mergeCell ref="C109:D109"/>
    <mergeCell ref="E109:F109"/>
    <mergeCell ref="H109:I109"/>
    <mergeCell ref="A110:B110"/>
    <mergeCell ref="C110:D110"/>
    <mergeCell ref="E110:F110"/>
    <mergeCell ref="H110:I110"/>
    <mergeCell ref="A107:B107"/>
    <mergeCell ref="C107:D107"/>
    <mergeCell ref="E107:F107"/>
    <mergeCell ref="H107:I107"/>
    <mergeCell ref="A108:B108"/>
    <mergeCell ref="C108:D108"/>
    <mergeCell ref="E108:F108"/>
    <mergeCell ref="H108:I108"/>
    <mergeCell ref="A105:B105"/>
    <mergeCell ref="C105:D105"/>
    <mergeCell ref="E105:F105"/>
    <mergeCell ref="H105:I105"/>
    <mergeCell ref="A106:B106"/>
    <mergeCell ref="C106:D106"/>
    <mergeCell ref="E106:F106"/>
    <mergeCell ref="H106:I106"/>
    <mergeCell ref="A103:B103"/>
    <mergeCell ref="C103:D103"/>
    <mergeCell ref="E103:F103"/>
    <mergeCell ref="H103:I103"/>
    <mergeCell ref="A104:B104"/>
    <mergeCell ref="C104:D104"/>
    <mergeCell ref="E104:F104"/>
    <mergeCell ref="H104:I104"/>
    <mergeCell ref="A101:B101"/>
    <mergeCell ref="C101:D101"/>
    <mergeCell ref="E101:F101"/>
    <mergeCell ref="H101:I101"/>
    <mergeCell ref="A102:B102"/>
    <mergeCell ref="C102:D102"/>
    <mergeCell ref="E102:F102"/>
    <mergeCell ref="H102:I102"/>
    <mergeCell ref="A99:B99"/>
    <mergeCell ref="C99:D99"/>
    <mergeCell ref="E99:F99"/>
    <mergeCell ref="H99:I99"/>
    <mergeCell ref="A100:B100"/>
    <mergeCell ref="C100:D100"/>
    <mergeCell ref="E100:F100"/>
    <mergeCell ref="H100:I100"/>
    <mergeCell ref="A97:B97"/>
    <mergeCell ref="C97:D97"/>
    <mergeCell ref="E97:F97"/>
    <mergeCell ref="H97:I97"/>
    <mergeCell ref="A98:B98"/>
    <mergeCell ref="C98:D98"/>
    <mergeCell ref="E98:F98"/>
    <mergeCell ref="H98:I98"/>
    <mergeCell ref="A95:B95"/>
    <mergeCell ref="C95:D95"/>
    <mergeCell ref="E95:F95"/>
    <mergeCell ref="H95:I95"/>
    <mergeCell ref="A96:B96"/>
    <mergeCell ref="C96:D96"/>
    <mergeCell ref="E96:F96"/>
    <mergeCell ref="H96:I96"/>
    <mergeCell ref="A93:B93"/>
    <mergeCell ref="C93:D93"/>
    <mergeCell ref="E93:F93"/>
    <mergeCell ref="H93:I93"/>
    <mergeCell ref="A94:B94"/>
    <mergeCell ref="C94:D94"/>
    <mergeCell ref="E94:F94"/>
    <mergeCell ref="H94:I94"/>
    <mergeCell ref="A91:B91"/>
    <mergeCell ref="C91:D91"/>
    <mergeCell ref="E91:F91"/>
    <mergeCell ref="H91:I91"/>
    <mergeCell ref="A92:B92"/>
    <mergeCell ref="C92:D92"/>
    <mergeCell ref="E92:F92"/>
    <mergeCell ref="H92:I92"/>
    <mergeCell ref="A89:B89"/>
    <mergeCell ref="C89:D89"/>
    <mergeCell ref="E89:F89"/>
    <mergeCell ref="H89:I89"/>
    <mergeCell ref="A90:B90"/>
    <mergeCell ref="C90:D90"/>
    <mergeCell ref="E90:F90"/>
    <mergeCell ref="H90:I90"/>
    <mergeCell ref="A87:B87"/>
    <mergeCell ref="C87:D87"/>
    <mergeCell ref="E87:F87"/>
    <mergeCell ref="H87:I87"/>
    <mergeCell ref="A88:B88"/>
    <mergeCell ref="C88:D88"/>
    <mergeCell ref="E88:F88"/>
    <mergeCell ref="H88:I88"/>
    <mergeCell ref="A85:B85"/>
    <mergeCell ref="C85:D85"/>
    <mergeCell ref="E85:F85"/>
    <mergeCell ref="H85:I85"/>
    <mergeCell ref="A86:B86"/>
    <mergeCell ref="C86:D86"/>
    <mergeCell ref="E86:F86"/>
    <mergeCell ref="H86:I86"/>
    <mergeCell ref="A83:B83"/>
    <mergeCell ref="C83:D83"/>
    <mergeCell ref="E83:F83"/>
    <mergeCell ref="H83:I83"/>
    <mergeCell ref="A84:B84"/>
    <mergeCell ref="C84:D84"/>
    <mergeCell ref="E84:F84"/>
    <mergeCell ref="H84:I84"/>
    <mergeCell ref="A81:B81"/>
    <mergeCell ref="C81:D81"/>
    <mergeCell ref="E81:F81"/>
    <mergeCell ref="H81:I81"/>
    <mergeCell ref="A82:B82"/>
    <mergeCell ref="C82:D82"/>
    <mergeCell ref="E82:F82"/>
    <mergeCell ref="H82:I82"/>
    <mergeCell ref="A79:B79"/>
    <mergeCell ref="C79:D79"/>
    <mergeCell ref="E79:F79"/>
    <mergeCell ref="H79:I79"/>
    <mergeCell ref="A80:B80"/>
    <mergeCell ref="C80:D80"/>
    <mergeCell ref="E80:F80"/>
    <mergeCell ref="H80:I80"/>
    <mergeCell ref="A77:B77"/>
    <mergeCell ref="C77:D77"/>
    <mergeCell ref="E77:F77"/>
    <mergeCell ref="H77:I77"/>
    <mergeCell ref="A78:B78"/>
    <mergeCell ref="C78:D78"/>
    <mergeCell ref="E78:F78"/>
    <mergeCell ref="H78:I78"/>
    <mergeCell ref="A75:B75"/>
    <mergeCell ref="C75:D75"/>
    <mergeCell ref="E75:F75"/>
    <mergeCell ref="H75:I75"/>
    <mergeCell ref="A76:B76"/>
    <mergeCell ref="C76:D76"/>
    <mergeCell ref="E76:F76"/>
    <mergeCell ref="H76:I76"/>
    <mergeCell ref="A73:B73"/>
    <mergeCell ref="C73:D73"/>
    <mergeCell ref="E73:F73"/>
    <mergeCell ref="H73:I73"/>
    <mergeCell ref="A74:B74"/>
    <mergeCell ref="C74:D74"/>
    <mergeCell ref="E74:F74"/>
    <mergeCell ref="H74:I74"/>
    <mergeCell ref="A71:B71"/>
    <mergeCell ref="C71:D71"/>
    <mergeCell ref="E71:F71"/>
    <mergeCell ref="H71:I71"/>
    <mergeCell ref="A72:B72"/>
    <mergeCell ref="C72:D72"/>
    <mergeCell ref="E72:F72"/>
    <mergeCell ref="H72:I72"/>
    <mergeCell ref="A69:B69"/>
    <mergeCell ref="C69:D69"/>
    <mergeCell ref="E69:F69"/>
    <mergeCell ref="H69:I69"/>
    <mergeCell ref="A70:B70"/>
    <mergeCell ref="C70:D70"/>
    <mergeCell ref="E70:F70"/>
    <mergeCell ref="H70:I70"/>
    <mergeCell ref="A67:B67"/>
    <mergeCell ref="C67:D67"/>
    <mergeCell ref="E67:F67"/>
    <mergeCell ref="H67:I67"/>
    <mergeCell ref="A68:B68"/>
    <mergeCell ref="C68:D68"/>
    <mergeCell ref="E68:F68"/>
    <mergeCell ref="H68:I68"/>
    <mergeCell ref="A65:B65"/>
    <mergeCell ref="C65:D65"/>
    <mergeCell ref="E65:F65"/>
    <mergeCell ref="H65:I65"/>
    <mergeCell ref="A66:B66"/>
    <mergeCell ref="C66:D66"/>
    <mergeCell ref="E66:F66"/>
    <mergeCell ref="H66:I66"/>
    <mergeCell ref="A63:B63"/>
    <mergeCell ref="C63:D63"/>
    <mergeCell ref="E63:F63"/>
    <mergeCell ref="H63:I63"/>
    <mergeCell ref="A64:B64"/>
    <mergeCell ref="C64:D64"/>
    <mergeCell ref="E64:F64"/>
    <mergeCell ref="H64:I64"/>
    <mergeCell ref="A61:B61"/>
    <mergeCell ref="C61:D61"/>
    <mergeCell ref="E61:F61"/>
    <mergeCell ref="H61:I61"/>
    <mergeCell ref="A62:B62"/>
    <mergeCell ref="C62:D62"/>
    <mergeCell ref="E62:F62"/>
    <mergeCell ref="H62:I62"/>
    <mergeCell ref="A59:B59"/>
    <mergeCell ref="C59:D59"/>
    <mergeCell ref="E59:F59"/>
    <mergeCell ref="H59:I59"/>
    <mergeCell ref="A60:B60"/>
    <mergeCell ref="C60:D60"/>
    <mergeCell ref="E60:F60"/>
    <mergeCell ref="H60:I60"/>
    <mergeCell ref="A57:B57"/>
    <mergeCell ref="C57:D57"/>
    <mergeCell ref="E57:F57"/>
    <mergeCell ref="H57:I57"/>
    <mergeCell ref="A58:B58"/>
    <mergeCell ref="C58:D58"/>
    <mergeCell ref="E58:F58"/>
    <mergeCell ref="H58:I58"/>
    <mergeCell ref="A55:B55"/>
    <mergeCell ref="C55:D55"/>
    <mergeCell ref="E55:F55"/>
    <mergeCell ref="H55:I55"/>
    <mergeCell ref="A56:B56"/>
    <mergeCell ref="C56:D56"/>
    <mergeCell ref="E56:F56"/>
    <mergeCell ref="H56:I56"/>
    <mergeCell ref="A53:B53"/>
    <mergeCell ref="C53:D53"/>
    <mergeCell ref="E53:F53"/>
    <mergeCell ref="H53:I53"/>
    <mergeCell ref="A54:B54"/>
    <mergeCell ref="C54:D54"/>
    <mergeCell ref="E54:F54"/>
    <mergeCell ref="H54:I54"/>
    <mergeCell ref="A51:B51"/>
    <mergeCell ref="C51:D51"/>
    <mergeCell ref="E51:F51"/>
    <mergeCell ref="H51:I51"/>
    <mergeCell ref="A52:B52"/>
    <mergeCell ref="C52:D52"/>
    <mergeCell ref="E52:F52"/>
    <mergeCell ref="H52:I52"/>
    <mergeCell ref="A49:B49"/>
    <mergeCell ref="C49:D49"/>
    <mergeCell ref="E49:F49"/>
    <mergeCell ref="H49:I49"/>
    <mergeCell ref="A50:B50"/>
    <mergeCell ref="C50:D50"/>
    <mergeCell ref="E50:F50"/>
    <mergeCell ref="H50:I50"/>
    <mergeCell ref="A47:B47"/>
    <mergeCell ref="C47:D47"/>
    <mergeCell ref="E47:F47"/>
    <mergeCell ref="H47:I47"/>
    <mergeCell ref="A48:B48"/>
    <mergeCell ref="C48:D48"/>
    <mergeCell ref="E48:F48"/>
    <mergeCell ref="H48:I48"/>
    <mergeCell ref="A45:B45"/>
    <mergeCell ref="C45:D45"/>
    <mergeCell ref="E45:F45"/>
    <mergeCell ref="H45:I45"/>
    <mergeCell ref="A46:B46"/>
    <mergeCell ref="C46:D46"/>
    <mergeCell ref="E46:F46"/>
    <mergeCell ref="H46:I46"/>
    <mergeCell ref="A43:B43"/>
    <mergeCell ref="C43:D43"/>
    <mergeCell ref="E43:F43"/>
    <mergeCell ref="H43:I43"/>
    <mergeCell ref="A44:B44"/>
    <mergeCell ref="C44:D44"/>
    <mergeCell ref="E44:F44"/>
    <mergeCell ref="H44:I44"/>
    <mergeCell ref="A41:B41"/>
    <mergeCell ref="C41:D41"/>
    <mergeCell ref="E41:F41"/>
    <mergeCell ref="H41:I41"/>
    <mergeCell ref="A42:B42"/>
    <mergeCell ref="C42:D42"/>
    <mergeCell ref="E42:F42"/>
    <mergeCell ref="H42:I42"/>
    <mergeCell ref="A39:B39"/>
    <mergeCell ref="C39:D39"/>
    <mergeCell ref="E39:F39"/>
    <mergeCell ref="H39:I39"/>
    <mergeCell ref="A40:B40"/>
    <mergeCell ref="C40:D40"/>
    <mergeCell ref="E40:F40"/>
    <mergeCell ref="H40:I40"/>
    <mergeCell ref="A37:B37"/>
    <mergeCell ref="C37:D37"/>
    <mergeCell ref="E37:F37"/>
    <mergeCell ref="H37:I37"/>
    <mergeCell ref="A38:B38"/>
    <mergeCell ref="C38:D38"/>
    <mergeCell ref="E38:F38"/>
    <mergeCell ref="H38:I38"/>
    <mergeCell ref="A35:B35"/>
    <mergeCell ref="C35:D35"/>
    <mergeCell ref="E35:F35"/>
    <mergeCell ref="H35:I35"/>
    <mergeCell ref="A36:B36"/>
    <mergeCell ref="C36:D36"/>
    <mergeCell ref="E36:F36"/>
    <mergeCell ref="H36:I36"/>
    <mergeCell ref="A33:B33"/>
    <mergeCell ref="C33:D33"/>
    <mergeCell ref="E33:F33"/>
    <mergeCell ref="H33:I33"/>
    <mergeCell ref="A34:B34"/>
    <mergeCell ref="C34:D34"/>
    <mergeCell ref="E34:F34"/>
    <mergeCell ref="H34:I34"/>
    <mergeCell ref="A31:B31"/>
    <mergeCell ref="C31:D31"/>
    <mergeCell ref="E31:F31"/>
    <mergeCell ref="H31:I31"/>
    <mergeCell ref="A32:B32"/>
    <mergeCell ref="C32:D32"/>
    <mergeCell ref="E32:F32"/>
    <mergeCell ref="H32:I32"/>
    <mergeCell ref="A29:B29"/>
    <mergeCell ref="C29:D29"/>
    <mergeCell ref="E29:F29"/>
    <mergeCell ref="H29:I29"/>
    <mergeCell ref="A30:B30"/>
    <mergeCell ref="C30:D30"/>
    <mergeCell ref="E30:F30"/>
    <mergeCell ref="H30:I30"/>
    <mergeCell ref="A27:B27"/>
    <mergeCell ref="C27:D27"/>
    <mergeCell ref="E27:F27"/>
    <mergeCell ref="H27:I27"/>
    <mergeCell ref="A28:B28"/>
    <mergeCell ref="C28:D28"/>
    <mergeCell ref="E28:F28"/>
    <mergeCell ref="H28:I28"/>
    <mergeCell ref="A25:B25"/>
    <mergeCell ref="C25:D25"/>
    <mergeCell ref="E25:F25"/>
    <mergeCell ref="H25:I25"/>
    <mergeCell ref="A26:B26"/>
    <mergeCell ref="C26:D26"/>
    <mergeCell ref="E26:F26"/>
    <mergeCell ref="H26:I26"/>
    <mergeCell ref="A23:B23"/>
    <mergeCell ref="C23:D23"/>
    <mergeCell ref="E23:F23"/>
    <mergeCell ref="H23:I23"/>
    <mergeCell ref="A24:B24"/>
    <mergeCell ref="C24:D24"/>
    <mergeCell ref="E24:F24"/>
    <mergeCell ref="H24:I24"/>
    <mergeCell ref="A21:B21"/>
    <mergeCell ref="C21:D21"/>
    <mergeCell ref="E21:F21"/>
    <mergeCell ref="H21:I21"/>
    <mergeCell ref="A22:B22"/>
    <mergeCell ref="C22:D22"/>
    <mergeCell ref="E22:F22"/>
    <mergeCell ref="H22:I22"/>
    <mergeCell ref="A19:B19"/>
    <mergeCell ref="C19:D19"/>
    <mergeCell ref="E19:F19"/>
    <mergeCell ref="H19:I19"/>
    <mergeCell ref="A20:B20"/>
    <mergeCell ref="C20:D20"/>
    <mergeCell ref="E20:F20"/>
    <mergeCell ref="H20:I20"/>
    <mergeCell ref="A17:B17"/>
    <mergeCell ref="C17:D17"/>
    <mergeCell ref="E17:F17"/>
    <mergeCell ref="H17:I17"/>
    <mergeCell ref="A18:B18"/>
    <mergeCell ref="C18:D18"/>
    <mergeCell ref="E18:F18"/>
    <mergeCell ref="H18:I18"/>
    <mergeCell ref="A14:B14"/>
    <mergeCell ref="C14:D14"/>
    <mergeCell ref="E14:F14"/>
    <mergeCell ref="H14:I14"/>
    <mergeCell ref="A15:B15"/>
    <mergeCell ref="C15:D15"/>
    <mergeCell ref="E15:F15"/>
    <mergeCell ref="H15:I15"/>
    <mergeCell ref="A16:B16"/>
    <mergeCell ref="C16:D16"/>
    <mergeCell ref="E16:F16"/>
    <mergeCell ref="H16:I16"/>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P1"/>
    <mergeCell ref="A2:B2"/>
    <mergeCell ref="C2:D2"/>
    <mergeCell ref="E2:F2"/>
    <mergeCell ref="H2:I2"/>
    <mergeCell ref="A3:B3"/>
    <mergeCell ref="C3:D3"/>
    <mergeCell ref="E3:F3"/>
    <mergeCell ref="H3:I3"/>
  </mergeCells>
  <pageMargins left="0.7" right="0.7" top="0.75" bottom="0.75" header="0.3" footer="0.3"/>
  <extLst>
    <ext xmlns:x14="http://schemas.microsoft.com/office/spreadsheetml/2009/9/main" uri="{CCE6A557-97BC-4b89-ADB6-D9C93CAAB3DF}">
      <x14:dataValidations xmlns:xm="http://schemas.microsoft.com/office/excel/2006/main" xWindow="130" yWindow="635" count="4">
        <x14:dataValidation type="list" allowBlank="1" showInputMessage="1" promptTitle="Contract Type" prompt="Select" xr:uid="{25B06E8F-F42C-42DD-B53C-CA2CA2628821}">
          <x14:formula1>
            <xm:f>'Response Items'!$C$2:$C$5</xm:f>
          </x14:formula1>
          <xm:sqref>P3:Q338</xm:sqref>
        </x14:dataValidation>
        <x14:dataValidation type="list" allowBlank="1" showInputMessage="1" showErrorMessage="1" xr:uid="{B43ED173-D427-4A39-BFCE-088849CC2B55}">
          <x14:formula1>
            <xm:f>Sheet2!$F$2:$F$3</xm:f>
          </x14:formula1>
          <xm:sqref>L3:L338</xm:sqref>
        </x14:dataValidation>
        <x14:dataValidation type="list" allowBlank="1" showInputMessage="1" showErrorMessage="1" xr:uid="{FBB2400A-EE6B-4EC0-B194-417773315240}">
          <x14:formula1>
            <xm:f>OFFSET(Sheet2!$C$1,MATCH(A3,Sheet2!$C:$C,0)-1,1,COUNTIF(Sheet2!$C:$C,A3),1)</xm:f>
          </x14:formula1>
          <xm:sqref>C3:D338</xm:sqref>
        </x14:dataValidation>
        <x14:dataValidation type="list" allowBlank="1" showInputMessage="1" promptTitle="Furniture Applications" prompt="Select" xr:uid="{1FEB1000-6195-4BA5-9B19-5EDF8BAAAEAA}">
          <x14:formula1>
            <xm:f>OFFSET(Sheet2!$A$1,1,,COUNTA(Sheet2!$A:$A)-1,1)</xm:f>
          </x14:formula1>
          <xm:sqref>A3:B338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7" sqref="F7"/>
    </sheetView>
  </sheetViews>
  <sheetFormatPr defaultRowHeight="14.25" x14ac:dyDescent="0.45"/>
  <cols>
    <col min="6" max="6" width="10.1328125" bestFit="1" customWidth="1"/>
  </cols>
  <sheetData>
    <row r="3" spans="4:6" x14ac:dyDescent="0.45">
      <c r="D3" s="21" t="s">
        <v>29</v>
      </c>
      <c r="E3" s="21" t="s">
        <v>44</v>
      </c>
      <c r="F3" s="21" t="s">
        <v>66</v>
      </c>
    </row>
    <row r="4" spans="4:6" x14ac:dyDescent="0.45">
      <c r="D4" s="21" t="s">
        <v>30</v>
      </c>
      <c r="E4" s="21" t="s">
        <v>6</v>
      </c>
      <c r="F4" s="21">
        <f>SUMIFS(Furniture!O3:O338,Furniture!A3:A338,"Admin",Furniture!C3:C338,"Desks")</f>
        <v>72236.909999999989</v>
      </c>
    </row>
    <row r="5" spans="4:6" x14ac:dyDescent="0.45">
      <c r="D5" s="21" t="s">
        <v>30</v>
      </c>
      <c r="E5" s="21" t="s">
        <v>7</v>
      </c>
      <c r="F5" s="21">
        <f>SUMIFS(Furniture!O3:O338,Furniture!A3:A338,"Admin",Furniture!C3:C338,"Tables")</f>
        <v>39219.379999999997</v>
      </c>
    </row>
    <row r="6" spans="4:6" x14ac:dyDescent="0.45">
      <c r="D6" s="21" t="s">
        <v>30</v>
      </c>
      <c r="E6" s="21" t="s">
        <v>128</v>
      </c>
      <c r="F6" s="21">
        <f>SUMIFS(Furniture!O3:O338,Furniture!A3:A338,"Admin",Furniture!C3:C338,"Side Chairs")</f>
        <v>26791.72</v>
      </c>
    </row>
    <row r="7" spans="4:6" x14ac:dyDescent="0.45">
      <c r="D7" s="21" t="s">
        <v>30</v>
      </c>
      <c r="E7" s="21" t="s">
        <v>68</v>
      </c>
      <c r="F7" s="21">
        <f>SUMIFS(Furniture!O3:O338,Furniture!A3:A338,"Admin",Furniture!C3:C338,"Task Chairs")</f>
        <v>12759.599999999999</v>
      </c>
    </row>
    <row r="8" spans="4:6" x14ac:dyDescent="0.45">
      <c r="D8" s="21" t="s">
        <v>30</v>
      </c>
      <c r="E8" s="21" t="s">
        <v>43</v>
      </c>
      <c r="F8" s="21">
        <f>SUMIFS(Furniture!O3:O351,Furniture!A3:A351,"Admin",Furniture!C3:C351,"Conference Table")</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P337"/>
  <sheetViews>
    <sheetView zoomScale="85" zoomScaleNormal="85" workbookViewId="0">
      <pane ySplit="2" topLeftCell="A3" activePane="bottomLeft" state="frozen"/>
      <selection pane="bottomLeft" activeCell="K164" sqref="K164"/>
    </sheetView>
  </sheetViews>
  <sheetFormatPr defaultColWidth="9.1328125" defaultRowHeight="13.9" x14ac:dyDescent="0.4"/>
  <cols>
    <col min="1" max="1" width="9.1328125" style="21"/>
    <col min="2" max="2" width="3.86328125" style="21" customWidth="1"/>
    <col min="3" max="3" width="9.1328125" style="21"/>
    <col min="4" max="4" width="5.33203125" style="21" customWidth="1"/>
    <col min="5" max="5" width="13.86328125" style="21" customWidth="1"/>
    <col min="6" max="6" width="4.6640625" style="21" hidden="1" customWidth="1"/>
    <col min="7" max="7" width="18.796875" style="21" customWidth="1"/>
    <col min="8" max="8" width="18.1328125" style="21" customWidth="1"/>
    <col min="9" max="9" width="1.1328125" style="21" customWidth="1"/>
    <col min="10" max="10" width="29.796875" style="21" customWidth="1"/>
    <col min="11" max="11" width="16.53125" style="21" customWidth="1"/>
    <col min="12" max="12" width="11.46484375" style="33" customWidth="1"/>
    <col min="13" max="13" width="13.53125" style="21" customWidth="1"/>
    <col min="14" max="14" width="15.33203125" style="21" customWidth="1"/>
    <col min="15" max="15" width="12.796875" style="21" customWidth="1"/>
    <col min="16" max="16" width="15.6640625" style="21" customWidth="1"/>
    <col min="17" max="17" width="17" style="21" customWidth="1"/>
    <col min="18" max="18" width="15.53125" style="21" customWidth="1"/>
    <col min="19" max="19" width="26.53125" style="21" customWidth="1"/>
    <col min="20" max="20" width="18.6640625" style="21" customWidth="1"/>
    <col min="21" max="21" width="28.86328125" style="21" customWidth="1"/>
    <col min="22" max="16384" width="9.1328125" style="21"/>
  </cols>
  <sheetData>
    <row r="1" spans="1:16" ht="39" customHeight="1" thickBot="1" x14ac:dyDescent="0.5">
      <c r="A1" s="163" t="s">
        <v>39</v>
      </c>
      <c r="B1" s="163"/>
      <c r="C1" s="163"/>
      <c r="D1" s="163"/>
      <c r="E1" s="163"/>
      <c r="F1" s="163"/>
      <c r="G1" s="163"/>
      <c r="H1" s="163"/>
      <c r="I1" s="163"/>
      <c r="J1" s="163"/>
      <c r="K1" s="163"/>
      <c r="L1" s="163"/>
      <c r="M1" s="163"/>
      <c r="N1" s="75"/>
      <c r="O1" s="76"/>
      <c r="P1" s="38"/>
    </row>
    <row r="2" spans="1:16" ht="70.25" customHeight="1" thickTop="1" thickBot="1" x14ac:dyDescent="0.45">
      <c r="A2" s="164" t="s">
        <v>141</v>
      </c>
      <c r="B2" s="165"/>
      <c r="C2" s="166" t="s">
        <v>142</v>
      </c>
      <c r="D2" s="165"/>
      <c r="E2" s="166" t="s">
        <v>143</v>
      </c>
      <c r="F2" s="165"/>
      <c r="G2" s="83" t="s">
        <v>144</v>
      </c>
      <c r="H2" s="166" t="s">
        <v>145</v>
      </c>
      <c r="I2" s="165"/>
      <c r="J2" s="83" t="s">
        <v>146</v>
      </c>
      <c r="K2" s="83" t="s">
        <v>147</v>
      </c>
      <c r="L2" s="83" t="s">
        <v>148</v>
      </c>
      <c r="M2" s="83" t="s">
        <v>149</v>
      </c>
      <c r="N2" s="84" t="s">
        <v>150</v>
      </c>
      <c r="O2" s="85" t="s">
        <v>151</v>
      </c>
      <c r="P2" s="82"/>
    </row>
    <row r="3" spans="1:16" ht="30.6" customHeight="1" x14ac:dyDescent="0.4">
      <c r="A3" s="167" t="s">
        <v>54</v>
      </c>
      <c r="B3" s="168"/>
      <c r="C3" s="169" t="s">
        <v>57</v>
      </c>
      <c r="D3" s="170"/>
      <c r="E3" s="171" t="s">
        <v>237</v>
      </c>
      <c r="F3" s="168"/>
      <c r="G3" s="91" t="s">
        <v>238</v>
      </c>
      <c r="H3" s="167" t="s">
        <v>241</v>
      </c>
      <c r="I3" s="168"/>
      <c r="J3" s="91" t="s">
        <v>240</v>
      </c>
      <c r="K3" s="40" t="s">
        <v>239</v>
      </c>
      <c r="L3" s="41">
        <v>5</v>
      </c>
      <c r="M3" s="42">
        <v>1665</v>
      </c>
      <c r="N3" s="77">
        <f t="shared" ref="N3:N67" si="0">$L3*$M3</f>
        <v>8325</v>
      </c>
      <c r="O3" s="40" t="s">
        <v>4</v>
      </c>
      <c r="P3" s="32"/>
    </row>
    <row r="4" spans="1:16" ht="39" customHeight="1" x14ac:dyDescent="0.4">
      <c r="A4" s="147" t="s">
        <v>54</v>
      </c>
      <c r="B4" s="148"/>
      <c r="C4" s="149" t="s">
        <v>57</v>
      </c>
      <c r="D4" s="150"/>
      <c r="E4" s="162" t="s">
        <v>237</v>
      </c>
      <c r="F4" s="148"/>
      <c r="G4" s="89" t="s">
        <v>238</v>
      </c>
      <c r="H4" s="157" t="s">
        <v>241</v>
      </c>
      <c r="I4" s="158"/>
      <c r="J4" s="87" t="s">
        <v>242</v>
      </c>
      <c r="K4" s="87" t="s">
        <v>243</v>
      </c>
      <c r="L4" s="45">
        <v>1</v>
      </c>
      <c r="M4" s="46">
        <v>473</v>
      </c>
      <c r="N4" s="77">
        <f t="shared" si="0"/>
        <v>473</v>
      </c>
      <c r="O4" s="87" t="s">
        <v>4</v>
      </c>
      <c r="P4" s="32"/>
    </row>
    <row r="5" spans="1:16" ht="31.5" x14ac:dyDescent="0.4">
      <c r="A5" s="147" t="s">
        <v>54</v>
      </c>
      <c r="B5" s="148"/>
      <c r="C5" s="149" t="s">
        <v>94</v>
      </c>
      <c r="D5" s="150"/>
      <c r="E5" s="162" t="s">
        <v>237</v>
      </c>
      <c r="F5" s="148"/>
      <c r="G5" s="87" t="s">
        <v>237</v>
      </c>
      <c r="H5" s="147"/>
      <c r="I5" s="148"/>
      <c r="J5" s="89" t="s">
        <v>246</v>
      </c>
      <c r="K5" s="44" t="s">
        <v>244</v>
      </c>
      <c r="L5" s="45">
        <v>45</v>
      </c>
      <c r="M5" s="46">
        <v>50</v>
      </c>
      <c r="N5" s="77">
        <f t="shared" si="0"/>
        <v>2250</v>
      </c>
      <c r="O5" s="87" t="s">
        <v>4</v>
      </c>
      <c r="P5" s="32"/>
    </row>
    <row r="6" spans="1:16" ht="47.25" x14ac:dyDescent="0.4">
      <c r="A6" s="157" t="s">
        <v>54</v>
      </c>
      <c r="B6" s="158"/>
      <c r="C6" s="159" t="s">
        <v>94</v>
      </c>
      <c r="D6" s="160"/>
      <c r="E6" s="161" t="s">
        <v>237</v>
      </c>
      <c r="F6" s="158"/>
      <c r="G6" s="89" t="s">
        <v>237</v>
      </c>
      <c r="H6" s="147"/>
      <c r="I6" s="148"/>
      <c r="J6" s="89" t="s">
        <v>245</v>
      </c>
      <c r="K6" s="44" t="s">
        <v>247</v>
      </c>
      <c r="L6" s="45">
        <v>4</v>
      </c>
      <c r="M6" s="46">
        <v>398</v>
      </c>
      <c r="N6" s="77">
        <f t="shared" si="0"/>
        <v>1592</v>
      </c>
      <c r="O6" s="87" t="s">
        <v>4</v>
      </c>
      <c r="P6" s="32"/>
    </row>
    <row r="7" spans="1:16" ht="31.5" x14ac:dyDescent="0.4">
      <c r="A7" s="157" t="s">
        <v>54</v>
      </c>
      <c r="B7" s="158"/>
      <c r="C7" s="149" t="s">
        <v>76</v>
      </c>
      <c r="D7" s="150"/>
      <c r="E7" s="161" t="s">
        <v>237</v>
      </c>
      <c r="F7" s="158"/>
      <c r="G7" s="89" t="s">
        <v>237</v>
      </c>
      <c r="H7" s="147"/>
      <c r="I7" s="148"/>
      <c r="J7" s="44" t="s">
        <v>248</v>
      </c>
      <c r="K7" s="44" t="s">
        <v>249</v>
      </c>
      <c r="L7" s="45">
        <v>4</v>
      </c>
      <c r="M7" s="46">
        <v>302</v>
      </c>
      <c r="N7" s="77">
        <f t="shared" si="0"/>
        <v>1208</v>
      </c>
      <c r="O7" s="87" t="s">
        <v>4</v>
      </c>
      <c r="P7" s="32"/>
    </row>
    <row r="8" spans="1:16" ht="30.6" customHeight="1" x14ac:dyDescent="0.4">
      <c r="A8" s="157" t="s">
        <v>54</v>
      </c>
      <c r="B8" s="158"/>
      <c r="C8" s="149" t="s">
        <v>76</v>
      </c>
      <c r="D8" s="150"/>
      <c r="E8" s="161" t="s">
        <v>237</v>
      </c>
      <c r="F8" s="158"/>
      <c r="G8" s="89" t="s">
        <v>237</v>
      </c>
      <c r="H8" s="147"/>
      <c r="I8" s="148"/>
      <c r="J8" s="89" t="s">
        <v>251</v>
      </c>
      <c r="K8" s="89" t="s">
        <v>250</v>
      </c>
      <c r="L8" s="45">
        <v>1</v>
      </c>
      <c r="M8" s="46">
        <v>1562</v>
      </c>
      <c r="N8" s="77">
        <f t="shared" si="0"/>
        <v>1562</v>
      </c>
      <c r="O8" s="87" t="s">
        <v>4</v>
      </c>
      <c r="P8" s="32"/>
    </row>
    <row r="9" spans="1:16" ht="63" x14ac:dyDescent="0.4">
      <c r="A9" s="157" t="s">
        <v>54</v>
      </c>
      <c r="B9" s="158"/>
      <c r="C9" s="149" t="s">
        <v>57</v>
      </c>
      <c r="D9" s="150"/>
      <c r="E9" s="161" t="s">
        <v>237</v>
      </c>
      <c r="F9" s="158"/>
      <c r="G9" s="89" t="s">
        <v>237</v>
      </c>
      <c r="H9" s="147"/>
      <c r="I9" s="148"/>
      <c r="J9" s="44" t="s">
        <v>252</v>
      </c>
      <c r="K9" s="44"/>
      <c r="L9" s="45">
        <v>1</v>
      </c>
      <c r="M9" s="46">
        <v>32766</v>
      </c>
      <c r="N9" s="77">
        <f t="shared" si="0"/>
        <v>32766</v>
      </c>
      <c r="O9" s="87" t="s">
        <v>4</v>
      </c>
      <c r="P9" s="32"/>
    </row>
    <row r="10" spans="1:16" ht="31.5" x14ac:dyDescent="0.4">
      <c r="A10" s="147" t="s">
        <v>46</v>
      </c>
      <c r="B10" s="148"/>
      <c r="C10" s="149" t="s">
        <v>69</v>
      </c>
      <c r="D10" s="150"/>
      <c r="E10" s="172" t="s">
        <v>255</v>
      </c>
      <c r="F10" s="173"/>
      <c r="G10" s="44" t="s">
        <v>255</v>
      </c>
      <c r="H10" s="147"/>
      <c r="I10" s="148"/>
      <c r="J10" s="44" t="s">
        <v>257</v>
      </c>
      <c r="K10" s="44" t="s">
        <v>256</v>
      </c>
      <c r="L10" s="45">
        <v>1</v>
      </c>
      <c r="M10" s="46">
        <v>4192.5</v>
      </c>
      <c r="N10" s="77">
        <f t="shared" si="0"/>
        <v>4192.5</v>
      </c>
      <c r="O10" s="44" t="s">
        <v>4</v>
      </c>
      <c r="P10" s="32"/>
    </row>
    <row r="11" spans="1:16" ht="31.5" x14ac:dyDescent="0.4">
      <c r="A11" s="147" t="s">
        <v>46</v>
      </c>
      <c r="B11" s="148"/>
      <c r="C11" s="149" t="s">
        <v>69</v>
      </c>
      <c r="D11" s="150"/>
      <c r="E11" s="172" t="s">
        <v>255</v>
      </c>
      <c r="F11" s="173"/>
      <c r="G11" s="89" t="s">
        <v>255</v>
      </c>
      <c r="H11" s="147"/>
      <c r="I11" s="148"/>
      <c r="J11" s="44" t="s">
        <v>259</v>
      </c>
      <c r="K11" s="44" t="s">
        <v>258</v>
      </c>
      <c r="L11" s="45">
        <v>3</v>
      </c>
      <c r="M11" s="46">
        <v>5949.3</v>
      </c>
      <c r="N11" s="77">
        <f t="shared" si="0"/>
        <v>17847.900000000001</v>
      </c>
      <c r="O11" s="89" t="s">
        <v>4</v>
      </c>
      <c r="P11" s="32"/>
    </row>
    <row r="12" spans="1:16" ht="31.5" x14ac:dyDescent="0.4">
      <c r="A12" s="147" t="s">
        <v>46</v>
      </c>
      <c r="B12" s="148"/>
      <c r="C12" s="149" t="s">
        <v>69</v>
      </c>
      <c r="D12" s="150"/>
      <c r="E12" s="172" t="s">
        <v>255</v>
      </c>
      <c r="F12" s="173"/>
      <c r="G12" s="89" t="s">
        <v>255</v>
      </c>
      <c r="H12" s="147"/>
      <c r="I12" s="148"/>
      <c r="J12" s="44" t="s">
        <v>260</v>
      </c>
      <c r="K12" s="44" t="s">
        <v>261</v>
      </c>
      <c r="L12" s="45">
        <v>3</v>
      </c>
      <c r="M12" s="46">
        <v>3989.3</v>
      </c>
      <c r="N12" s="77">
        <f t="shared" si="0"/>
        <v>11967.900000000001</v>
      </c>
      <c r="O12" s="89" t="s">
        <v>4</v>
      </c>
      <c r="P12" s="32"/>
    </row>
    <row r="13" spans="1:16" ht="31.5" x14ac:dyDescent="0.4">
      <c r="A13" s="147" t="s">
        <v>46</v>
      </c>
      <c r="B13" s="148"/>
      <c r="C13" s="149" t="s">
        <v>69</v>
      </c>
      <c r="D13" s="150"/>
      <c r="E13" s="172" t="s">
        <v>255</v>
      </c>
      <c r="F13" s="173"/>
      <c r="G13" s="89" t="s">
        <v>255</v>
      </c>
      <c r="H13" s="147"/>
      <c r="I13" s="148"/>
      <c r="J13" s="44" t="s">
        <v>262</v>
      </c>
      <c r="K13" s="44" t="s">
        <v>263</v>
      </c>
      <c r="L13" s="45">
        <v>2</v>
      </c>
      <c r="M13" s="46">
        <v>2834.3</v>
      </c>
      <c r="N13" s="77">
        <f t="shared" si="0"/>
        <v>5668.6</v>
      </c>
      <c r="O13" s="89" t="s">
        <v>4</v>
      </c>
      <c r="P13" s="32"/>
    </row>
    <row r="14" spans="1:16" ht="31.5" x14ac:dyDescent="0.4">
      <c r="A14" s="147" t="s">
        <v>46</v>
      </c>
      <c r="B14" s="148"/>
      <c r="C14" s="149" t="s">
        <v>69</v>
      </c>
      <c r="D14" s="150"/>
      <c r="E14" s="172" t="s">
        <v>255</v>
      </c>
      <c r="F14" s="173"/>
      <c r="G14" s="89" t="s">
        <v>255</v>
      </c>
      <c r="H14" s="147"/>
      <c r="I14" s="148"/>
      <c r="J14" s="44" t="s">
        <v>264</v>
      </c>
      <c r="K14" s="44" t="s">
        <v>265</v>
      </c>
      <c r="L14" s="45">
        <v>2</v>
      </c>
      <c r="M14" s="46">
        <v>3009.3</v>
      </c>
      <c r="N14" s="77">
        <f t="shared" si="0"/>
        <v>6018.6</v>
      </c>
      <c r="O14" s="89" t="s">
        <v>4</v>
      </c>
      <c r="P14" s="32"/>
    </row>
    <row r="15" spans="1:16" ht="31.5" x14ac:dyDescent="0.4">
      <c r="A15" s="147" t="s">
        <v>46</v>
      </c>
      <c r="B15" s="148"/>
      <c r="C15" s="149" t="s">
        <v>69</v>
      </c>
      <c r="D15" s="150"/>
      <c r="E15" s="172" t="s">
        <v>255</v>
      </c>
      <c r="F15" s="173"/>
      <c r="G15" s="89" t="s">
        <v>255</v>
      </c>
      <c r="H15" s="147"/>
      <c r="I15" s="148"/>
      <c r="J15" s="44" t="s">
        <v>266</v>
      </c>
      <c r="K15" s="44" t="s">
        <v>267</v>
      </c>
      <c r="L15" s="45">
        <v>2</v>
      </c>
      <c r="M15" s="46">
        <v>6579.3</v>
      </c>
      <c r="N15" s="77">
        <f t="shared" si="0"/>
        <v>13158.6</v>
      </c>
      <c r="O15" s="89" t="s">
        <v>4</v>
      </c>
      <c r="P15" s="32"/>
    </row>
    <row r="16" spans="1:16" ht="31.5" x14ac:dyDescent="0.4">
      <c r="A16" s="147" t="s">
        <v>46</v>
      </c>
      <c r="B16" s="148"/>
      <c r="C16" s="149" t="s">
        <v>69</v>
      </c>
      <c r="D16" s="150"/>
      <c r="E16" s="172" t="s">
        <v>255</v>
      </c>
      <c r="F16" s="173"/>
      <c r="G16" s="89" t="s">
        <v>255</v>
      </c>
      <c r="H16" s="147"/>
      <c r="I16" s="148"/>
      <c r="J16" s="44" t="s">
        <v>268</v>
      </c>
      <c r="K16" s="44" t="s">
        <v>269</v>
      </c>
      <c r="L16" s="45">
        <v>2</v>
      </c>
      <c r="M16" s="46">
        <v>2451.75</v>
      </c>
      <c r="N16" s="77">
        <f t="shared" si="0"/>
        <v>4903.5</v>
      </c>
      <c r="O16" s="89" t="s">
        <v>4</v>
      </c>
      <c r="P16" s="32"/>
    </row>
    <row r="17" spans="1:16" ht="31.5" x14ac:dyDescent="0.4">
      <c r="A17" s="147" t="s">
        <v>46</v>
      </c>
      <c r="B17" s="148"/>
      <c r="C17" s="149" t="s">
        <v>69</v>
      </c>
      <c r="D17" s="150"/>
      <c r="E17" s="172" t="s">
        <v>255</v>
      </c>
      <c r="F17" s="173"/>
      <c r="G17" s="89" t="s">
        <v>255</v>
      </c>
      <c r="H17" s="147"/>
      <c r="I17" s="148"/>
      <c r="J17" s="44" t="s">
        <v>270</v>
      </c>
      <c r="K17" s="44" t="s">
        <v>271</v>
      </c>
      <c r="L17" s="45">
        <v>1</v>
      </c>
      <c r="M17" s="46">
        <v>1709.25</v>
      </c>
      <c r="N17" s="77">
        <f t="shared" si="0"/>
        <v>1709.25</v>
      </c>
      <c r="O17" s="89" t="s">
        <v>4</v>
      </c>
      <c r="P17" s="32"/>
    </row>
    <row r="18" spans="1:16" ht="31.5" x14ac:dyDescent="0.4">
      <c r="A18" s="147" t="s">
        <v>46</v>
      </c>
      <c r="B18" s="148"/>
      <c r="C18" s="149" t="s">
        <v>69</v>
      </c>
      <c r="D18" s="150"/>
      <c r="E18" s="172" t="s">
        <v>255</v>
      </c>
      <c r="F18" s="173"/>
      <c r="G18" s="89" t="s">
        <v>255</v>
      </c>
      <c r="H18" s="147"/>
      <c r="I18" s="148"/>
      <c r="J18" s="44" t="s">
        <v>272</v>
      </c>
      <c r="K18" s="44" t="s">
        <v>273</v>
      </c>
      <c r="L18" s="45">
        <v>1</v>
      </c>
      <c r="M18" s="46">
        <v>4555.5</v>
      </c>
      <c r="N18" s="77">
        <f t="shared" si="0"/>
        <v>4555.5</v>
      </c>
      <c r="O18" s="89" t="s">
        <v>4</v>
      </c>
      <c r="P18" s="32"/>
    </row>
    <row r="19" spans="1:16" ht="31.5" x14ac:dyDescent="0.4">
      <c r="A19" s="147" t="s">
        <v>46</v>
      </c>
      <c r="B19" s="148"/>
      <c r="C19" s="149" t="s">
        <v>69</v>
      </c>
      <c r="D19" s="150"/>
      <c r="E19" s="172" t="s">
        <v>255</v>
      </c>
      <c r="F19" s="173"/>
      <c r="G19" s="89" t="s">
        <v>255</v>
      </c>
      <c r="H19" s="147"/>
      <c r="I19" s="148"/>
      <c r="J19" s="44" t="s">
        <v>274</v>
      </c>
      <c r="K19" s="44" t="s">
        <v>275</v>
      </c>
      <c r="L19" s="45">
        <v>1</v>
      </c>
      <c r="M19" s="46">
        <v>494</v>
      </c>
      <c r="N19" s="77">
        <f t="shared" si="0"/>
        <v>494</v>
      </c>
      <c r="O19" s="89" t="s">
        <v>4</v>
      </c>
      <c r="P19" s="32"/>
    </row>
    <row r="20" spans="1:16" ht="31.5" x14ac:dyDescent="0.4">
      <c r="A20" s="147" t="s">
        <v>46</v>
      </c>
      <c r="B20" s="148"/>
      <c r="C20" s="149" t="s">
        <v>69</v>
      </c>
      <c r="D20" s="150"/>
      <c r="E20" s="172" t="s">
        <v>255</v>
      </c>
      <c r="F20" s="173"/>
      <c r="G20" s="89" t="s">
        <v>255</v>
      </c>
      <c r="H20" s="147"/>
      <c r="I20" s="148"/>
      <c r="J20" s="44" t="s">
        <v>276</v>
      </c>
      <c r="K20" s="44" t="s">
        <v>277</v>
      </c>
      <c r="L20" s="45">
        <v>1</v>
      </c>
      <c r="M20" s="46">
        <v>2863.3</v>
      </c>
      <c r="N20" s="77">
        <f t="shared" si="0"/>
        <v>2863.3</v>
      </c>
      <c r="O20" s="89" t="s">
        <v>4</v>
      </c>
      <c r="P20" s="32"/>
    </row>
    <row r="21" spans="1:16" ht="31.5" x14ac:dyDescent="0.4">
      <c r="A21" s="147" t="s">
        <v>46</v>
      </c>
      <c r="B21" s="148"/>
      <c r="C21" s="149" t="s">
        <v>69</v>
      </c>
      <c r="D21" s="150"/>
      <c r="E21" s="172" t="s">
        <v>255</v>
      </c>
      <c r="F21" s="173"/>
      <c r="G21" s="89" t="s">
        <v>255</v>
      </c>
      <c r="H21" s="147"/>
      <c r="I21" s="148"/>
      <c r="J21" s="44" t="s">
        <v>278</v>
      </c>
      <c r="K21" s="44" t="s">
        <v>279</v>
      </c>
      <c r="L21" s="45">
        <v>1</v>
      </c>
      <c r="M21" s="46">
        <v>7469.25</v>
      </c>
      <c r="N21" s="77">
        <f t="shared" si="0"/>
        <v>7469.25</v>
      </c>
      <c r="O21" s="89" t="s">
        <v>4</v>
      </c>
      <c r="P21" s="32"/>
    </row>
    <row r="22" spans="1:16" ht="31.5" x14ac:dyDescent="0.4">
      <c r="A22" s="147" t="s">
        <v>46</v>
      </c>
      <c r="B22" s="148"/>
      <c r="C22" s="149" t="s">
        <v>69</v>
      </c>
      <c r="D22" s="150"/>
      <c r="E22" s="172" t="s">
        <v>255</v>
      </c>
      <c r="F22" s="173"/>
      <c r="G22" s="89" t="s">
        <v>255</v>
      </c>
      <c r="H22" s="147"/>
      <c r="I22" s="148"/>
      <c r="J22" s="44" t="s">
        <v>280</v>
      </c>
      <c r="K22" s="44" t="s">
        <v>281</v>
      </c>
      <c r="L22" s="45">
        <v>1</v>
      </c>
      <c r="M22" s="46">
        <v>792.3</v>
      </c>
      <c r="N22" s="77">
        <f t="shared" si="0"/>
        <v>792.3</v>
      </c>
      <c r="O22" s="89" t="s">
        <v>4</v>
      </c>
      <c r="P22" s="32"/>
    </row>
    <row r="23" spans="1:16" ht="31.5" x14ac:dyDescent="0.4">
      <c r="A23" s="147" t="s">
        <v>46</v>
      </c>
      <c r="B23" s="148"/>
      <c r="C23" s="149" t="s">
        <v>69</v>
      </c>
      <c r="D23" s="150"/>
      <c r="E23" s="172" t="s">
        <v>255</v>
      </c>
      <c r="F23" s="173"/>
      <c r="G23" s="89" t="s">
        <v>255</v>
      </c>
      <c r="H23" s="147"/>
      <c r="I23" s="148"/>
      <c r="J23" s="44" t="s">
        <v>282</v>
      </c>
      <c r="K23" s="44" t="s">
        <v>283</v>
      </c>
      <c r="L23" s="45">
        <v>1</v>
      </c>
      <c r="M23" s="46">
        <v>1023.2</v>
      </c>
      <c r="N23" s="77">
        <f t="shared" si="0"/>
        <v>1023.2</v>
      </c>
      <c r="O23" s="89" t="s">
        <v>4</v>
      </c>
      <c r="P23" s="32"/>
    </row>
    <row r="24" spans="1:16" ht="31.5" x14ac:dyDescent="0.4">
      <c r="A24" s="147" t="s">
        <v>46</v>
      </c>
      <c r="B24" s="148"/>
      <c r="C24" s="149" t="s">
        <v>69</v>
      </c>
      <c r="D24" s="150"/>
      <c r="E24" s="172" t="s">
        <v>255</v>
      </c>
      <c r="F24" s="173"/>
      <c r="G24" s="89" t="s">
        <v>255</v>
      </c>
      <c r="H24" s="147"/>
      <c r="I24" s="148"/>
      <c r="J24" s="44" t="s">
        <v>284</v>
      </c>
      <c r="K24" s="44" t="s">
        <v>285</v>
      </c>
      <c r="L24" s="45">
        <v>1</v>
      </c>
      <c r="M24" s="46">
        <v>2596</v>
      </c>
      <c r="N24" s="77">
        <f t="shared" si="0"/>
        <v>2596</v>
      </c>
      <c r="O24" s="89" t="s">
        <v>4</v>
      </c>
      <c r="P24" s="32"/>
    </row>
    <row r="25" spans="1:16" ht="31.5" x14ac:dyDescent="0.4">
      <c r="A25" s="147" t="s">
        <v>46</v>
      </c>
      <c r="B25" s="148"/>
      <c r="C25" s="149" t="s">
        <v>69</v>
      </c>
      <c r="D25" s="150"/>
      <c r="E25" s="172" t="s">
        <v>255</v>
      </c>
      <c r="F25" s="173"/>
      <c r="G25" s="89" t="s">
        <v>255</v>
      </c>
      <c r="H25" s="147"/>
      <c r="I25" s="148"/>
      <c r="J25" s="44" t="s">
        <v>286</v>
      </c>
      <c r="K25" s="44" t="s">
        <v>287</v>
      </c>
      <c r="L25" s="45">
        <v>1</v>
      </c>
      <c r="M25" s="46">
        <v>1335.2</v>
      </c>
      <c r="N25" s="77">
        <f t="shared" si="0"/>
        <v>1335.2</v>
      </c>
      <c r="O25" s="89" t="s">
        <v>4</v>
      </c>
      <c r="P25" s="32"/>
    </row>
    <row r="26" spans="1:16" ht="31.5" x14ac:dyDescent="0.4">
      <c r="A26" s="147" t="s">
        <v>46</v>
      </c>
      <c r="B26" s="148"/>
      <c r="C26" s="149" t="s">
        <v>69</v>
      </c>
      <c r="D26" s="150"/>
      <c r="E26" s="172" t="s">
        <v>255</v>
      </c>
      <c r="F26" s="173"/>
      <c r="G26" s="89" t="s">
        <v>255</v>
      </c>
      <c r="H26" s="147"/>
      <c r="I26" s="148"/>
      <c r="J26" s="44" t="s">
        <v>288</v>
      </c>
      <c r="K26" s="44" t="s">
        <v>289</v>
      </c>
      <c r="L26" s="45">
        <v>1</v>
      </c>
      <c r="M26" s="46">
        <v>2123.1999999999998</v>
      </c>
      <c r="N26" s="77">
        <f t="shared" si="0"/>
        <v>2123.1999999999998</v>
      </c>
      <c r="O26" s="89" t="s">
        <v>4</v>
      </c>
      <c r="P26" s="32"/>
    </row>
    <row r="27" spans="1:16" ht="31.5" x14ac:dyDescent="0.4">
      <c r="A27" s="147" t="s">
        <v>46</v>
      </c>
      <c r="B27" s="148"/>
      <c r="C27" s="149" t="s">
        <v>69</v>
      </c>
      <c r="D27" s="150"/>
      <c r="E27" s="172" t="s">
        <v>255</v>
      </c>
      <c r="F27" s="173"/>
      <c r="G27" s="89" t="s">
        <v>255</v>
      </c>
      <c r="H27" s="147"/>
      <c r="I27" s="148"/>
      <c r="J27" s="44" t="s">
        <v>290</v>
      </c>
      <c r="K27" s="44" t="s">
        <v>291</v>
      </c>
      <c r="L27" s="45">
        <v>1</v>
      </c>
      <c r="M27" s="46">
        <v>2123.1999999999998</v>
      </c>
      <c r="N27" s="77">
        <f t="shared" si="0"/>
        <v>2123.1999999999998</v>
      </c>
      <c r="O27" s="89" t="s">
        <v>4</v>
      </c>
      <c r="P27" s="32"/>
    </row>
    <row r="28" spans="1:16" ht="31.5" x14ac:dyDescent="0.4">
      <c r="A28" s="147" t="s">
        <v>46</v>
      </c>
      <c r="B28" s="148"/>
      <c r="C28" s="149" t="s">
        <v>69</v>
      </c>
      <c r="D28" s="150"/>
      <c r="E28" s="172" t="s">
        <v>255</v>
      </c>
      <c r="F28" s="173"/>
      <c r="G28" s="89" t="s">
        <v>255</v>
      </c>
      <c r="H28" s="147"/>
      <c r="I28" s="148"/>
      <c r="J28" s="44" t="s">
        <v>292</v>
      </c>
      <c r="K28" s="44" t="s">
        <v>293</v>
      </c>
      <c r="L28" s="45">
        <v>1</v>
      </c>
      <c r="M28" s="46">
        <v>823.2</v>
      </c>
      <c r="N28" s="77">
        <f t="shared" si="0"/>
        <v>823.2</v>
      </c>
      <c r="O28" s="89" t="s">
        <v>4</v>
      </c>
      <c r="P28" s="32"/>
    </row>
    <row r="29" spans="1:16" ht="31.5" x14ac:dyDescent="0.4">
      <c r="A29" s="147" t="s">
        <v>46</v>
      </c>
      <c r="B29" s="148"/>
      <c r="C29" s="149" t="s">
        <v>69</v>
      </c>
      <c r="D29" s="150"/>
      <c r="E29" s="172" t="s">
        <v>255</v>
      </c>
      <c r="F29" s="173"/>
      <c r="G29" s="89" t="s">
        <v>255</v>
      </c>
      <c r="H29" s="147"/>
      <c r="I29" s="148"/>
      <c r="J29" s="44" t="s">
        <v>294</v>
      </c>
      <c r="K29" s="44" t="s">
        <v>295</v>
      </c>
      <c r="L29" s="45">
        <v>2</v>
      </c>
      <c r="M29" s="46">
        <v>351.2</v>
      </c>
      <c r="N29" s="77">
        <f t="shared" si="0"/>
        <v>702.4</v>
      </c>
      <c r="O29" s="89" t="s">
        <v>4</v>
      </c>
      <c r="P29" s="32"/>
    </row>
    <row r="30" spans="1:16" ht="31.5" x14ac:dyDescent="0.4">
      <c r="A30" s="147" t="s">
        <v>46</v>
      </c>
      <c r="B30" s="148"/>
      <c r="C30" s="149" t="s">
        <v>69</v>
      </c>
      <c r="D30" s="150"/>
      <c r="E30" s="172" t="s">
        <v>255</v>
      </c>
      <c r="F30" s="173"/>
      <c r="G30" s="89" t="s">
        <v>255</v>
      </c>
      <c r="H30" s="147"/>
      <c r="I30" s="148"/>
      <c r="J30" s="44" t="s">
        <v>296</v>
      </c>
      <c r="K30" s="44" t="s">
        <v>297</v>
      </c>
      <c r="L30" s="45">
        <v>1</v>
      </c>
      <c r="M30" s="46">
        <v>679.2</v>
      </c>
      <c r="N30" s="77">
        <f t="shared" si="0"/>
        <v>679.2</v>
      </c>
      <c r="O30" s="89" t="s">
        <v>4</v>
      </c>
      <c r="P30" s="32"/>
    </row>
    <row r="31" spans="1:16" ht="31.5" x14ac:dyDescent="0.4">
      <c r="A31" s="147" t="s">
        <v>46</v>
      </c>
      <c r="B31" s="148"/>
      <c r="C31" s="149" t="s">
        <v>69</v>
      </c>
      <c r="D31" s="150"/>
      <c r="E31" s="172" t="s">
        <v>255</v>
      </c>
      <c r="F31" s="173"/>
      <c r="G31" s="89" t="s">
        <v>255</v>
      </c>
      <c r="H31" s="147"/>
      <c r="I31" s="148"/>
      <c r="J31" s="44" t="s">
        <v>298</v>
      </c>
      <c r="K31" s="44" t="s">
        <v>299</v>
      </c>
      <c r="L31" s="45">
        <v>1</v>
      </c>
      <c r="M31" s="46">
        <v>4461.75</v>
      </c>
      <c r="N31" s="77">
        <f t="shared" si="0"/>
        <v>4461.75</v>
      </c>
      <c r="O31" s="89" t="s">
        <v>4</v>
      </c>
      <c r="P31" s="32"/>
    </row>
    <row r="32" spans="1:16" ht="31.5" x14ac:dyDescent="0.4">
      <c r="A32" s="147" t="s">
        <v>46</v>
      </c>
      <c r="B32" s="148"/>
      <c r="C32" s="149" t="s">
        <v>69</v>
      </c>
      <c r="D32" s="150"/>
      <c r="E32" s="172" t="s">
        <v>255</v>
      </c>
      <c r="F32" s="173"/>
      <c r="G32" s="89" t="s">
        <v>255</v>
      </c>
      <c r="H32" s="147"/>
      <c r="I32" s="148"/>
      <c r="J32" s="44" t="s">
        <v>300</v>
      </c>
      <c r="K32" s="44" t="s">
        <v>301</v>
      </c>
      <c r="L32" s="45">
        <v>1</v>
      </c>
      <c r="M32" s="46">
        <v>2868</v>
      </c>
      <c r="N32" s="77">
        <f t="shared" si="0"/>
        <v>2868</v>
      </c>
      <c r="O32" s="89" t="s">
        <v>4</v>
      </c>
      <c r="P32" s="32"/>
    </row>
    <row r="33" spans="1:16" ht="31.5" x14ac:dyDescent="0.4">
      <c r="A33" s="147" t="s">
        <v>46</v>
      </c>
      <c r="B33" s="148"/>
      <c r="C33" s="149" t="s">
        <v>69</v>
      </c>
      <c r="D33" s="150"/>
      <c r="E33" s="172" t="s">
        <v>255</v>
      </c>
      <c r="F33" s="173"/>
      <c r="G33" s="89" t="s">
        <v>255</v>
      </c>
      <c r="H33" s="147"/>
      <c r="I33" s="148"/>
      <c r="J33" s="44" t="s">
        <v>302</v>
      </c>
      <c r="K33" s="44" t="s">
        <v>303</v>
      </c>
      <c r="L33" s="45">
        <v>1</v>
      </c>
      <c r="M33" s="46">
        <v>2710.5</v>
      </c>
      <c r="N33" s="77">
        <f t="shared" si="0"/>
        <v>2710.5</v>
      </c>
      <c r="O33" s="89" t="s">
        <v>4</v>
      </c>
      <c r="P33" s="32"/>
    </row>
    <row r="34" spans="1:16" ht="31.5" x14ac:dyDescent="0.4">
      <c r="A34" s="147" t="s">
        <v>46</v>
      </c>
      <c r="B34" s="148"/>
      <c r="C34" s="149" t="s">
        <v>69</v>
      </c>
      <c r="D34" s="150"/>
      <c r="E34" s="172" t="s">
        <v>255</v>
      </c>
      <c r="F34" s="173"/>
      <c r="G34" s="89" t="s">
        <v>255</v>
      </c>
      <c r="H34" s="147"/>
      <c r="I34" s="148"/>
      <c r="J34" s="44" t="s">
        <v>304</v>
      </c>
      <c r="K34" s="44" t="s">
        <v>305</v>
      </c>
      <c r="L34" s="45">
        <v>1</v>
      </c>
      <c r="M34" s="46">
        <v>2384.25</v>
      </c>
      <c r="N34" s="77">
        <f t="shared" si="0"/>
        <v>2384.25</v>
      </c>
      <c r="O34" s="89" t="s">
        <v>4</v>
      </c>
      <c r="P34" s="32"/>
    </row>
    <row r="35" spans="1:16" ht="31.5" x14ac:dyDescent="0.4">
      <c r="A35" s="147" t="s">
        <v>46</v>
      </c>
      <c r="B35" s="148"/>
      <c r="C35" s="149" t="s">
        <v>69</v>
      </c>
      <c r="D35" s="150"/>
      <c r="E35" s="172" t="s">
        <v>255</v>
      </c>
      <c r="F35" s="173"/>
      <c r="G35" s="89" t="s">
        <v>255</v>
      </c>
      <c r="H35" s="147"/>
      <c r="I35" s="148"/>
      <c r="J35" s="44" t="s">
        <v>306</v>
      </c>
      <c r="K35" s="44" t="s">
        <v>307</v>
      </c>
      <c r="L35" s="45">
        <v>1</v>
      </c>
      <c r="M35" s="46">
        <v>2384.25</v>
      </c>
      <c r="N35" s="77">
        <f t="shared" si="0"/>
        <v>2384.25</v>
      </c>
      <c r="O35" s="89" t="s">
        <v>4</v>
      </c>
      <c r="P35" s="32"/>
    </row>
    <row r="36" spans="1:16" ht="31.5" x14ac:dyDescent="0.4">
      <c r="A36" s="147" t="s">
        <v>46</v>
      </c>
      <c r="B36" s="148"/>
      <c r="C36" s="149" t="s">
        <v>69</v>
      </c>
      <c r="D36" s="150"/>
      <c r="E36" s="172" t="s">
        <v>255</v>
      </c>
      <c r="F36" s="173"/>
      <c r="G36" s="89" t="s">
        <v>255</v>
      </c>
      <c r="H36" s="147"/>
      <c r="I36" s="148"/>
      <c r="J36" s="44" t="s">
        <v>308</v>
      </c>
      <c r="K36" s="44" t="s">
        <v>309</v>
      </c>
      <c r="L36" s="45">
        <v>1</v>
      </c>
      <c r="M36" s="46">
        <v>2541.75</v>
      </c>
      <c r="N36" s="77">
        <f t="shared" si="0"/>
        <v>2541.75</v>
      </c>
      <c r="O36" s="89" t="s">
        <v>4</v>
      </c>
      <c r="P36" s="32"/>
    </row>
    <row r="37" spans="1:16" ht="31.5" x14ac:dyDescent="0.4">
      <c r="A37" s="147" t="s">
        <v>46</v>
      </c>
      <c r="B37" s="148"/>
      <c r="C37" s="149" t="s">
        <v>69</v>
      </c>
      <c r="D37" s="150"/>
      <c r="E37" s="172" t="s">
        <v>255</v>
      </c>
      <c r="F37" s="173"/>
      <c r="G37" s="89" t="s">
        <v>255</v>
      </c>
      <c r="H37" s="147"/>
      <c r="I37" s="148"/>
      <c r="J37" s="44" t="s">
        <v>310</v>
      </c>
      <c r="K37" s="44" t="s">
        <v>311</v>
      </c>
      <c r="L37" s="45">
        <v>1</v>
      </c>
      <c r="M37" s="46">
        <v>2620.5</v>
      </c>
      <c r="N37" s="77">
        <f t="shared" si="0"/>
        <v>2620.5</v>
      </c>
      <c r="O37" s="89" t="s">
        <v>4</v>
      </c>
      <c r="P37" s="32"/>
    </row>
    <row r="38" spans="1:16" ht="31.5" x14ac:dyDescent="0.4">
      <c r="A38" s="147" t="s">
        <v>46</v>
      </c>
      <c r="B38" s="148"/>
      <c r="C38" s="149" t="s">
        <v>69</v>
      </c>
      <c r="D38" s="150"/>
      <c r="E38" s="172" t="s">
        <v>255</v>
      </c>
      <c r="F38" s="173"/>
      <c r="G38" s="89" t="s">
        <v>255</v>
      </c>
      <c r="H38" s="147"/>
      <c r="I38" s="148"/>
      <c r="J38" s="44" t="s">
        <v>312</v>
      </c>
      <c r="K38" s="44" t="s">
        <v>313</v>
      </c>
      <c r="L38" s="45">
        <v>2</v>
      </c>
      <c r="M38" s="46">
        <v>1279.2</v>
      </c>
      <c r="N38" s="77">
        <f t="shared" si="0"/>
        <v>2558.4</v>
      </c>
      <c r="O38" s="89" t="s">
        <v>4</v>
      </c>
      <c r="P38" s="32"/>
    </row>
    <row r="39" spans="1:16" ht="31.5" x14ac:dyDescent="0.4">
      <c r="A39" s="147" t="s">
        <v>46</v>
      </c>
      <c r="B39" s="148"/>
      <c r="C39" s="149" t="s">
        <v>69</v>
      </c>
      <c r="D39" s="150"/>
      <c r="E39" s="172" t="s">
        <v>255</v>
      </c>
      <c r="F39" s="173"/>
      <c r="G39" s="89" t="s">
        <v>255</v>
      </c>
      <c r="H39" s="147"/>
      <c r="I39" s="148"/>
      <c r="J39" s="44" t="s">
        <v>292</v>
      </c>
      <c r="K39" s="44" t="s">
        <v>293</v>
      </c>
      <c r="L39" s="45">
        <v>10</v>
      </c>
      <c r="M39" s="46">
        <v>823.2</v>
      </c>
      <c r="N39" s="77">
        <f t="shared" si="0"/>
        <v>8232</v>
      </c>
      <c r="O39" s="89" t="s">
        <v>4</v>
      </c>
      <c r="P39" s="32"/>
    </row>
    <row r="40" spans="1:16" ht="31.5" x14ac:dyDescent="0.4">
      <c r="A40" s="147" t="s">
        <v>46</v>
      </c>
      <c r="B40" s="148"/>
      <c r="C40" s="149" t="s">
        <v>69</v>
      </c>
      <c r="D40" s="150"/>
      <c r="E40" s="172" t="s">
        <v>255</v>
      </c>
      <c r="F40" s="173"/>
      <c r="G40" s="89" t="s">
        <v>255</v>
      </c>
      <c r="H40" s="147"/>
      <c r="I40" s="148"/>
      <c r="J40" s="44" t="s">
        <v>314</v>
      </c>
      <c r="K40" s="44" t="s">
        <v>315</v>
      </c>
      <c r="L40" s="45">
        <v>13</v>
      </c>
      <c r="M40" s="46">
        <v>129.6</v>
      </c>
      <c r="N40" s="77">
        <f t="shared" si="0"/>
        <v>1684.8</v>
      </c>
      <c r="O40" s="89" t="s">
        <v>4</v>
      </c>
      <c r="P40" s="32"/>
    </row>
    <row r="41" spans="1:16" ht="63" x14ac:dyDescent="0.4">
      <c r="A41" s="147" t="s">
        <v>74</v>
      </c>
      <c r="B41" s="148"/>
      <c r="C41" s="149" t="s">
        <v>67</v>
      </c>
      <c r="D41" s="150"/>
      <c r="E41" s="147" t="s">
        <v>316</v>
      </c>
      <c r="F41" s="148"/>
      <c r="G41" s="44" t="s">
        <v>317</v>
      </c>
      <c r="H41" s="147" t="s">
        <v>318</v>
      </c>
      <c r="I41" s="148"/>
      <c r="J41" s="44" t="s">
        <v>319</v>
      </c>
      <c r="K41" s="44" t="s">
        <v>320</v>
      </c>
      <c r="L41" s="45">
        <v>4</v>
      </c>
      <c r="M41" s="46">
        <v>493.37</v>
      </c>
      <c r="N41" s="77">
        <f t="shared" si="0"/>
        <v>1973.48</v>
      </c>
      <c r="O41" s="89" t="s">
        <v>4</v>
      </c>
      <c r="P41" s="32"/>
    </row>
    <row r="42" spans="1:16" ht="47.25" x14ac:dyDescent="0.4">
      <c r="A42" s="147" t="s">
        <v>74</v>
      </c>
      <c r="B42" s="148"/>
      <c r="C42" s="149" t="s">
        <v>67</v>
      </c>
      <c r="D42" s="150"/>
      <c r="E42" s="147" t="s">
        <v>316</v>
      </c>
      <c r="F42" s="148"/>
      <c r="G42" s="89" t="s">
        <v>317</v>
      </c>
      <c r="H42" s="147" t="s">
        <v>322</v>
      </c>
      <c r="I42" s="148"/>
      <c r="J42" s="44" t="s">
        <v>321</v>
      </c>
      <c r="K42" s="89" t="s">
        <v>323</v>
      </c>
      <c r="L42" s="45">
        <v>4</v>
      </c>
      <c r="M42" s="46">
        <v>134.63999999999999</v>
      </c>
      <c r="N42" s="77">
        <f t="shared" si="0"/>
        <v>538.55999999999995</v>
      </c>
      <c r="O42" s="89" t="s">
        <v>4</v>
      </c>
      <c r="P42" s="32"/>
    </row>
    <row r="43" spans="1:16" ht="47.25" x14ac:dyDescent="0.4">
      <c r="A43" s="147" t="s">
        <v>74</v>
      </c>
      <c r="B43" s="148"/>
      <c r="C43" s="149" t="s">
        <v>47</v>
      </c>
      <c r="D43" s="150"/>
      <c r="E43" s="147" t="s">
        <v>316</v>
      </c>
      <c r="F43" s="148"/>
      <c r="G43" s="44" t="s">
        <v>324</v>
      </c>
      <c r="H43" s="147" t="s">
        <v>326</v>
      </c>
      <c r="I43" s="148"/>
      <c r="J43" s="44" t="s">
        <v>327</v>
      </c>
      <c r="K43" s="44" t="s">
        <v>325</v>
      </c>
      <c r="L43" s="45">
        <v>3</v>
      </c>
      <c r="M43" s="46">
        <v>535.91999999999996</v>
      </c>
      <c r="N43" s="77">
        <f t="shared" si="0"/>
        <v>1607.7599999999998</v>
      </c>
      <c r="O43" s="89" t="s">
        <v>4</v>
      </c>
      <c r="P43" s="32"/>
    </row>
    <row r="44" spans="1:16" ht="47.25" x14ac:dyDescent="0.4">
      <c r="A44" s="147" t="s">
        <v>74</v>
      </c>
      <c r="B44" s="148"/>
      <c r="C44" s="149" t="s">
        <v>67</v>
      </c>
      <c r="D44" s="150"/>
      <c r="E44" s="147" t="s">
        <v>316</v>
      </c>
      <c r="F44" s="148"/>
      <c r="G44" s="89" t="s">
        <v>317</v>
      </c>
      <c r="H44" s="147" t="s">
        <v>328</v>
      </c>
      <c r="I44" s="148"/>
      <c r="J44" s="44" t="s">
        <v>329</v>
      </c>
      <c r="K44" s="44" t="s">
        <v>330</v>
      </c>
      <c r="L44" s="45">
        <v>2</v>
      </c>
      <c r="M44" s="46">
        <v>756.32</v>
      </c>
      <c r="N44" s="77">
        <f t="shared" si="0"/>
        <v>1512.64</v>
      </c>
      <c r="O44" s="89" t="s">
        <v>4</v>
      </c>
      <c r="P44" s="32"/>
    </row>
    <row r="45" spans="1:16" ht="47.25" x14ac:dyDescent="0.4">
      <c r="A45" s="147" t="s">
        <v>46</v>
      </c>
      <c r="B45" s="148"/>
      <c r="C45" s="149" t="s">
        <v>84</v>
      </c>
      <c r="D45" s="150"/>
      <c r="E45" s="147" t="s">
        <v>155</v>
      </c>
      <c r="F45" s="148"/>
      <c r="G45" s="44" t="s">
        <v>391</v>
      </c>
      <c r="H45" s="147" t="s">
        <v>392</v>
      </c>
      <c r="I45" s="148"/>
      <c r="J45" s="44" t="s">
        <v>394</v>
      </c>
      <c r="K45" s="44" t="s">
        <v>393</v>
      </c>
      <c r="L45" s="45">
        <v>5</v>
      </c>
      <c r="M45" s="46">
        <v>225.29</v>
      </c>
      <c r="N45" s="77">
        <f t="shared" si="0"/>
        <v>1126.45</v>
      </c>
      <c r="O45" s="90" t="s">
        <v>4</v>
      </c>
      <c r="P45" s="32"/>
    </row>
    <row r="46" spans="1:16" ht="31.5" x14ac:dyDescent="0.4">
      <c r="A46" s="147" t="s">
        <v>65</v>
      </c>
      <c r="B46" s="148"/>
      <c r="C46" s="149" t="s">
        <v>47</v>
      </c>
      <c r="D46" s="150"/>
      <c r="E46" s="147" t="s">
        <v>155</v>
      </c>
      <c r="F46" s="148"/>
      <c r="G46" s="44" t="s">
        <v>474</v>
      </c>
      <c r="H46" s="147" t="s">
        <v>475</v>
      </c>
      <c r="I46" s="148"/>
      <c r="J46" s="44" t="s">
        <v>477</v>
      </c>
      <c r="K46" s="44" t="s">
        <v>476</v>
      </c>
      <c r="L46" s="45">
        <v>4</v>
      </c>
      <c r="M46" s="46">
        <v>254.28</v>
      </c>
      <c r="N46" s="77">
        <f t="shared" si="0"/>
        <v>1017.12</v>
      </c>
      <c r="O46" s="44" t="s">
        <v>9</v>
      </c>
      <c r="P46" s="32"/>
    </row>
    <row r="47" spans="1:16" ht="31.5" x14ac:dyDescent="0.4">
      <c r="A47" s="147" t="s">
        <v>46</v>
      </c>
      <c r="B47" s="148"/>
      <c r="C47" s="149" t="s">
        <v>79</v>
      </c>
      <c r="D47" s="150"/>
      <c r="E47" s="147" t="s">
        <v>543</v>
      </c>
      <c r="F47" s="148"/>
      <c r="G47" s="44" t="s">
        <v>543</v>
      </c>
      <c r="H47" s="147" t="s">
        <v>79</v>
      </c>
      <c r="I47" s="148"/>
      <c r="J47" s="44" t="s">
        <v>544</v>
      </c>
      <c r="K47" s="44"/>
      <c r="L47" s="45">
        <v>1</v>
      </c>
      <c r="M47" s="46">
        <v>64536.27</v>
      </c>
      <c r="N47" s="77">
        <f t="shared" si="0"/>
        <v>64536.27</v>
      </c>
      <c r="O47" s="44" t="s">
        <v>4</v>
      </c>
      <c r="P47" s="32"/>
    </row>
    <row r="48" spans="1:16" ht="15.75" x14ac:dyDescent="0.4">
      <c r="A48" s="147" t="s">
        <v>45</v>
      </c>
      <c r="B48" s="148"/>
      <c r="C48" s="149" t="s">
        <v>67</v>
      </c>
      <c r="D48" s="150"/>
      <c r="E48" s="147" t="s">
        <v>545</v>
      </c>
      <c r="F48" s="148"/>
      <c r="G48" s="44" t="s">
        <v>548</v>
      </c>
      <c r="H48" s="147" t="s">
        <v>546</v>
      </c>
      <c r="I48" s="148"/>
      <c r="J48" s="44" t="s">
        <v>547</v>
      </c>
      <c r="K48" s="44" t="s">
        <v>549</v>
      </c>
      <c r="L48" s="45">
        <v>10</v>
      </c>
      <c r="M48" s="46">
        <v>260.42</v>
      </c>
      <c r="N48" s="77">
        <f t="shared" si="0"/>
        <v>2604.2000000000003</v>
      </c>
      <c r="O48" s="44" t="s">
        <v>550</v>
      </c>
      <c r="P48" s="32"/>
    </row>
    <row r="49" spans="1:16" ht="31.5" x14ac:dyDescent="0.4">
      <c r="A49" s="147" t="s">
        <v>45</v>
      </c>
      <c r="B49" s="148"/>
      <c r="C49" s="149" t="s">
        <v>67</v>
      </c>
      <c r="D49" s="150"/>
      <c r="E49" s="147" t="s">
        <v>545</v>
      </c>
      <c r="F49" s="148"/>
      <c r="G49" s="92" t="s">
        <v>548</v>
      </c>
      <c r="H49" s="147" t="s">
        <v>552</v>
      </c>
      <c r="I49" s="148"/>
      <c r="J49" s="44" t="s">
        <v>551</v>
      </c>
      <c r="K49" s="44" t="s">
        <v>553</v>
      </c>
      <c r="L49" s="45">
        <v>2</v>
      </c>
      <c r="M49" s="46">
        <v>219</v>
      </c>
      <c r="N49" s="77">
        <f t="shared" si="0"/>
        <v>438</v>
      </c>
      <c r="O49" s="92" t="s">
        <v>550</v>
      </c>
      <c r="P49" s="32"/>
    </row>
    <row r="50" spans="1:16" ht="47.25" x14ac:dyDescent="0.4">
      <c r="A50" s="147" t="s">
        <v>45</v>
      </c>
      <c r="B50" s="148"/>
      <c r="C50" s="149" t="s">
        <v>90</v>
      </c>
      <c r="D50" s="150"/>
      <c r="E50" s="147" t="s">
        <v>545</v>
      </c>
      <c r="F50" s="148"/>
      <c r="G50" s="92" t="s">
        <v>548</v>
      </c>
      <c r="H50" s="147" t="s">
        <v>555</v>
      </c>
      <c r="I50" s="148"/>
      <c r="J50" s="44" t="s">
        <v>554</v>
      </c>
      <c r="K50" s="44" t="s">
        <v>556</v>
      </c>
      <c r="L50" s="45">
        <v>2</v>
      </c>
      <c r="M50" s="46">
        <v>368.18</v>
      </c>
      <c r="N50" s="77">
        <f t="shared" si="0"/>
        <v>736.36</v>
      </c>
      <c r="O50" s="92" t="s">
        <v>550</v>
      </c>
      <c r="P50" s="32"/>
    </row>
    <row r="51" spans="1:16" ht="31.5" x14ac:dyDescent="0.4">
      <c r="A51" s="147" t="s">
        <v>45</v>
      </c>
      <c r="B51" s="148"/>
      <c r="C51" s="149" t="s">
        <v>91</v>
      </c>
      <c r="D51" s="150"/>
      <c r="E51" s="147" t="s">
        <v>545</v>
      </c>
      <c r="F51" s="148"/>
      <c r="G51" s="92" t="s">
        <v>548</v>
      </c>
      <c r="H51" s="147" t="s">
        <v>559</v>
      </c>
      <c r="I51" s="148"/>
      <c r="J51" s="44" t="s">
        <v>557</v>
      </c>
      <c r="K51" s="44">
        <v>926060</v>
      </c>
      <c r="L51" s="45">
        <v>2</v>
      </c>
      <c r="M51" s="46">
        <v>3099</v>
      </c>
      <c r="N51" s="77">
        <f t="shared" si="0"/>
        <v>6198</v>
      </c>
      <c r="O51" s="92" t="s">
        <v>550</v>
      </c>
      <c r="P51" s="32"/>
    </row>
    <row r="52" spans="1:16" ht="31.5" x14ac:dyDescent="0.4">
      <c r="A52" s="147" t="s">
        <v>45</v>
      </c>
      <c r="B52" s="148"/>
      <c r="C52" s="149" t="s">
        <v>52</v>
      </c>
      <c r="D52" s="150"/>
      <c r="E52" s="147" t="s">
        <v>545</v>
      </c>
      <c r="F52" s="148"/>
      <c r="G52" s="92" t="s">
        <v>548</v>
      </c>
      <c r="H52" s="147" t="s">
        <v>560</v>
      </c>
      <c r="I52" s="148"/>
      <c r="J52" s="44" t="s">
        <v>558</v>
      </c>
      <c r="K52" s="44" t="s">
        <v>561</v>
      </c>
      <c r="L52" s="45">
        <v>3</v>
      </c>
      <c r="M52" s="46">
        <v>1449.9</v>
      </c>
      <c r="N52" s="77">
        <f t="shared" si="0"/>
        <v>4349.7000000000007</v>
      </c>
      <c r="O52" s="92" t="s">
        <v>550</v>
      </c>
      <c r="P52" s="32"/>
    </row>
    <row r="53" spans="1:16" ht="31.5" x14ac:dyDescent="0.4">
      <c r="A53" s="147" t="s">
        <v>45</v>
      </c>
      <c r="B53" s="148"/>
      <c r="C53" s="149" t="s">
        <v>67</v>
      </c>
      <c r="D53" s="150"/>
      <c r="E53" s="147" t="s">
        <v>545</v>
      </c>
      <c r="F53" s="148"/>
      <c r="G53" s="92" t="s">
        <v>548</v>
      </c>
      <c r="H53" s="147" t="s">
        <v>563</v>
      </c>
      <c r="I53" s="148"/>
      <c r="J53" s="44" t="s">
        <v>562</v>
      </c>
      <c r="K53" s="44" t="s">
        <v>564</v>
      </c>
      <c r="L53" s="45">
        <v>1</v>
      </c>
      <c r="M53" s="46">
        <v>724.57</v>
      </c>
      <c r="N53" s="77">
        <f t="shared" si="0"/>
        <v>724.57</v>
      </c>
      <c r="O53" s="92" t="s">
        <v>550</v>
      </c>
      <c r="P53" s="32"/>
    </row>
    <row r="54" spans="1:16" ht="31.5" x14ac:dyDescent="0.4">
      <c r="A54" s="147" t="s">
        <v>45</v>
      </c>
      <c r="B54" s="148"/>
      <c r="C54" s="149" t="s">
        <v>67</v>
      </c>
      <c r="D54" s="150"/>
      <c r="E54" s="147" t="s">
        <v>545</v>
      </c>
      <c r="F54" s="148"/>
      <c r="G54" s="92" t="s">
        <v>548</v>
      </c>
      <c r="H54" s="147" t="s">
        <v>567</v>
      </c>
      <c r="I54" s="148"/>
      <c r="J54" s="44" t="s">
        <v>565</v>
      </c>
      <c r="K54" s="44" t="s">
        <v>566</v>
      </c>
      <c r="L54" s="45">
        <v>3</v>
      </c>
      <c r="M54" s="46">
        <v>3956.85</v>
      </c>
      <c r="N54" s="77">
        <f t="shared" si="0"/>
        <v>11870.55</v>
      </c>
      <c r="O54" s="92" t="s">
        <v>550</v>
      </c>
      <c r="P54" s="32"/>
    </row>
    <row r="55" spans="1:16" ht="31.5" x14ac:dyDescent="0.4">
      <c r="A55" s="147" t="s">
        <v>45</v>
      </c>
      <c r="B55" s="148"/>
      <c r="C55" s="149" t="s">
        <v>67</v>
      </c>
      <c r="D55" s="150"/>
      <c r="E55" s="147" t="s">
        <v>545</v>
      </c>
      <c r="F55" s="148"/>
      <c r="G55" s="92" t="s">
        <v>548</v>
      </c>
      <c r="H55" s="147" t="s">
        <v>569</v>
      </c>
      <c r="I55" s="148"/>
      <c r="J55" s="44" t="s">
        <v>568</v>
      </c>
      <c r="K55" s="44" t="s">
        <v>570</v>
      </c>
      <c r="L55" s="45">
        <v>1</v>
      </c>
      <c r="M55" s="46">
        <v>18750.98</v>
      </c>
      <c r="N55" s="77">
        <f t="shared" si="0"/>
        <v>18750.98</v>
      </c>
      <c r="O55" s="92" t="s">
        <v>550</v>
      </c>
      <c r="P55" s="32"/>
    </row>
    <row r="56" spans="1:16" ht="31.5" x14ac:dyDescent="0.4">
      <c r="A56" s="147" t="s">
        <v>45</v>
      </c>
      <c r="B56" s="148"/>
      <c r="C56" s="149" t="s">
        <v>93</v>
      </c>
      <c r="D56" s="150"/>
      <c r="E56" s="147" t="s">
        <v>545</v>
      </c>
      <c r="F56" s="148"/>
      <c r="G56" s="92" t="s">
        <v>548</v>
      </c>
      <c r="H56" s="147" t="s">
        <v>572</v>
      </c>
      <c r="I56" s="148"/>
      <c r="J56" s="44" t="s">
        <v>571</v>
      </c>
      <c r="K56" s="44" t="s">
        <v>573</v>
      </c>
      <c r="L56" s="45">
        <v>1</v>
      </c>
      <c r="M56" s="46">
        <v>1099</v>
      </c>
      <c r="N56" s="77">
        <f t="shared" si="0"/>
        <v>1099</v>
      </c>
      <c r="O56" s="92" t="s">
        <v>550</v>
      </c>
      <c r="P56" s="32"/>
    </row>
    <row r="57" spans="1:16" ht="31.5" x14ac:dyDescent="0.4">
      <c r="A57" s="147" t="s">
        <v>46</v>
      </c>
      <c r="B57" s="148"/>
      <c r="C57" s="149" t="s">
        <v>69</v>
      </c>
      <c r="D57" s="150"/>
      <c r="E57" s="147" t="s">
        <v>255</v>
      </c>
      <c r="F57" s="148"/>
      <c r="G57" s="44" t="s">
        <v>255</v>
      </c>
      <c r="H57" s="147" t="s">
        <v>574</v>
      </c>
      <c r="I57" s="148"/>
      <c r="J57" s="44" t="s">
        <v>575</v>
      </c>
      <c r="K57" s="44"/>
      <c r="L57" s="45">
        <v>1</v>
      </c>
      <c r="M57" s="46">
        <v>53106.61</v>
      </c>
      <c r="N57" s="77">
        <f t="shared" si="0"/>
        <v>53106.61</v>
      </c>
      <c r="O57" s="44" t="s">
        <v>4</v>
      </c>
      <c r="P57" s="32"/>
    </row>
    <row r="58" spans="1:16" ht="15.75" x14ac:dyDescent="0.4">
      <c r="A58" s="147" t="s">
        <v>46</v>
      </c>
      <c r="B58" s="148"/>
      <c r="C58" s="149" t="s">
        <v>67</v>
      </c>
      <c r="D58" s="150"/>
      <c r="E58" s="147" t="s">
        <v>255</v>
      </c>
      <c r="F58" s="148"/>
      <c r="G58" s="44" t="s">
        <v>576</v>
      </c>
      <c r="H58" s="147" t="s">
        <v>577</v>
      </c>
      <c r="I58" s="148"/>
      <c r="J58" s="44" t="s">
        <v>578</v>
      </c>
      <c r="K58" s="44"/>
      <c r="L58" s="45">
        <v>1</v>
      </c>
      <c r="M58" s="46">
        <v>86174.63</v>
      </c>
      <c r="N58" s="77">
        <f t="shared" si="0"/>
        <v>86174.63</v>
      </c>
      <c r="O58" s="92" t="s">
        <v>4</v>
      </c>
      <c r="P58" s="32"/>
    </row>
    <row r="59" spans="1:16" ht="47.25" x14ac:dyDescent="0.4">
      <c r="A59" s="147" t="s">
        <v>65</v>
      </c>
      <c r="B59" s="148"/>
      <c r="C59" s="149" t="s">
        <v>67</v>
      </c>
      <c r="D59" s="150"/>
      <c r="E59" s="147" t="s">
        <v>583</v>
      </c>
      <c r="F59" s="148"/>
      <c r="G59" s="44" t="s">
        <v>584</v>
      </c>
      <c r="H59" s="147" t="s">
        <v>582</v>
      </c>
      <c r="I59" s="148"/>
      <c r="J59" s="44" t="s">
        <v>586</v>
      </c>
      <c r="K59" s="44" t="s">
        <v>585</v>
      </c>
      <c r="L59" s="45">
        <v>3</v>
      </c>
      <c r="M59" s="46">
        <v>2019.14</v>
      </c>
      <c r="N59" s="77">
        <f t="shared" si="0"/>
        <v>6057.42</v>
      </c>
      <c r="O59" s="44" t="s">
        <v>3</v>
      </c>
      <c r="P59" s="32"/>
    </row>
    <row r="60" spans="1:16" ht="47.25" x14ac:dyDescent="0.4">
      <c r="A60" s="147" t="s">
        <v>65</v>
      </c>
      <c r="B60" s="148"/>
      <c r="C60" s="149" t="s">
        <v>67</v>
      </c>
      <c r="D60" s="150"/>
      <c r="E60" s="147" t="s">
        <v>583</v>
      </c>
      <c r="F60" s="148"/>
      <c r="G60" s="92" t="s">
        <v>584</v>
      </c>
      <c r="H60" s="147" t="s">
        <v>587</v>
      </c>
      <c r="I60" s="148"/>
      <c r="J60" s="44" t="s">
        <v>588</v>
      </c>
      <c r="K60" s="44" t="s">
        <v>589</v>
      </c>
      <c r="L60" s="45">
        <v>15</v>
      </c>
      <c r="M60" s="46">
        <v>1770</v>
      </c>
      <c r="N60" s="77">
        <f t="shared" si="0"/>
        <v>26550</v>
      </c>
      <c r="O60" s="92" t="s">
        <v>3</v>
      </c>
      <c r="P60" s="32"/>
    </row>
    <row r="61" spans="1:16" ht="47.25" x14ac:dyDescent="0.4">
      <c r="A61" s="147" t="s">
        <v>65</v>
      </c>
      <c r="B61" s="148"/>
      <c r="C61" s="149" t="s">
        <v>76</v>
      </c>
      <c r="D61" s="150"/>
      <c r="E61" s="147" t="s">
        <v>583</v>
      </c>
      <c r="F61" s="148"/>
      <c r="G61" s="44" t="s">
        <v>590</v>
      </c>
      <c r="H61" s="147" t="s">
        <v>592</v>
      </c>
      <c r="I61" s="148"/>
      <c r="J61" s="44" t="s">
        <v>591</v>
      </c>
      <c r="K61" s="44" t="s">
        <v>593</v>
      </c>
      <c r="L61" s="45">
        <v>1</v>
      </c>
      <c r="M61" s="46">
        <v>1142.79</v>
      </c>
      <c r="N61" s="77">
        <f t="shared" si="0"/>
        <v>1142.79</v>
      </c>
      <c r="O61" s="92" t="s">
        <v>3</v>
      </c>
      <c r="P61" s="32"/>
    </row>
    <row r="62" spans="1:16" ht="47.25" x14ac:dyDescent="0.4">
      <c r="A62" s="147" t="s">
        <v>65</v>
      </c>
      <c r="B62" s="148"/>
      <c r="C62" s="149" t="s">
        <v>67</v>
      </c>
      <c r="D62" s="150"/>
      <c r="E62" s="147" t="s">
        <v>583</v>
      </c>
      <c r="F62" s="148"/>
      <c r="G62" s="44" t="s">
        <v>595</v>
      </c>
      <c r="H62" s="147" t="s">
        <v>594</v>
      </c>
      <c r="I62" s="148"/>
      <c r="J62" s="44" t="s">
        <v>594</v>
      </c>
      <c r="K62" s="44" t="s">
        <v>596</v>
      </c>
      <c r="L62" s="45">
        <v>1</v>
      </c>
      <c r="M62" s="46">
        <v>787.45</v>
      </c>
      <c r="N62" s="77">
        <f t="shared" si="0"/>
        <v>787.45</v>
      </c>
      <c r="O62" s="92" t="s">
        <v>3</v>
      </c>
      <c r="P62" s="32"/>
    </row>
    <row r="63" spans="1:16" ht="47.25" x14ac:dyDescent="0.4">
      <c r="A63" s="147" t="s">
        <v>65</v>
      </c>
      <c r="B63" s="148"/>
      <c r="C63" s="149" t="s">
        <v>67</v>
      </c>
      <c r="D63" s="150"/>
      <c r="E63" s="147" t="s">
        <v>583</v>
      </c>
      <c r="F63" s="148"/>
      <c r="G63" s="92" t="s">
        <v>584</v>
      </c>
      <c r="H63" s="147" t="s">
        <v>599</v>
      </c>
      <c r="I63" s="148"/>
      <c r="J63" s="44" t="s">
        <v>597</v>
      </c>
      <c r="K63" s="44" t="s">
        <v>598</v>
      </c>
      <c r="L63" s="45">
        <v>2</v>
      </c>
      <c r="M63" s="46">
        <v>2133.58</v>
      </c>
      <c r="N63" s="77">
        <f t="shared" si="0"/>
        <v>4267.16</v>
      </c>
      <c r="O63" s="92" t="s">
        <v>3</v>
      </c>
      <c r="P63" s="32"/>
    </row>
    <row r="64" spans="1:16" ht="63" x14ac:dyDescent="0.4">
      <c r="A64" s="147" t="s">
        <v>59</v>
      </c>
      <c r="B64" s="148"/>
      <c r="C64" s="149" t="s">
        <v>47</v>
      </c>
      <c r="D64" s="150"/>
      <c r="E64" s="147" t="s">
        <v>583</v>
      </c>
      <c r="F64" s="148"/>
      <c r="G64" s="44" t="s">
        <v>600</v>
      </c>
      <c r="H64" s="147" t="s">
        <v>602</v>
      </c>
      <c r="I64" s="148"/>
      <c r="J64" s="44" t="s">
        <v>601</v>
      </c>
      <c r="K64" s="44" t="s">
        <v>603</v>
      </c>
      <c r="L64" s="45">
        <v>72</v>
      </c>
      <c r="M64" s="46">
        <v>124.07</v>
      </c>
      <c r="N64" s="77">
        <f t="shared" si="0"/>
        <v>8933.0399999999991</v>
      </c>
      <c r="O64" s="92" t="s">
        <v>3</v>
      </c>
      <c r="P64" s="32"/>
    </row>
    <row r="65" spans="1:16" ht="47.25" x14ac:dyDescent="0.4">
      <c r="A65" s="147" t="s">
        <v>59</v>
      </c>
      <c r="B65" s="148"/>
      <c r="C65" s="149" t="s">
        <v>47</v>
      </c>
      <c r="D65" s="150"/>
      <c r="E65" s="147" t="s">
        <v>583</v>
      </c>
      <c r="F65" s="148"/>
      <c r="G65" s="44" t="s">
        <v>605</v>
      </c>
      <c r="H65" s="147" t="s">
        <v>604</v>
      </c>
      <c r="I65" s="148"/>
      <c r="J65" s="44" t="s">
        <v>607</v>
      </c>
      <c r="K65" s="44" t="s">
        <v>606</v>
      </c>
      <c r="L65" s="45">
        <v>2</v>
      </c>
      <c r="M65" s="46">
        <v>430.77</v>
      </c>
      <c r="N65" s="77">
        <f t="shared" si="0"/>
        <v>861.54</v>
      </c>
      <c r="O65" s="92" t="s">
        <v>3</v>
      </c>
      <c r="P65" s="32"/>
    </row>
    <row r="66" spans="1:16" ht="47.25" x14ac:dyDescent="0.4">
      <c r="A66" s="147" t="s">
        <v>101</v>
      </c>
      <c r="B66" s="148"/>
      <c r="C66" s="149" t="s">
        <v>103</v>
      </c>
      <c r="D66" s="150"/>
      <c r="E66" s="147" t="s">
        <v>583</v>
      </c>
      <c r="F66" s="148"/>
      <c r="G66" s="44" t="s">
        <v>608</v>
      </c>
      <c r="H66" s="147" t="s">
        <v>609</v>
      </c>
      <c r="I66" s="148"/>
      <c r="J66" s="44" t="s">
        <v>611</v>
      </c>
      <c r="K66" s="44">
        <v>37236</v>
      </c>
      <c r="L66" s="45">
        <v>1</v>
      </c>
      <c r="M66" s="46">
        <v>11900</v>
      </c>
      <c r="N66" s="77">
        <f t="shared" si="0"/>
        <v>11900</v>
      </c>
      <c r="O66" s="92" t="s">
        <v>3</v>
      </c>
      <c r="P66" s="32"/>
    </row>
    <row r="67" spans="1:16" ht="47.25" x14ac:dyDescent="0.4">
      <c r="A67" s="147" t="s">
        <v>101</v>
      </c>
      <c r="B67" s="148"/>
      <c r="C67" s="149" t="s">
        <v>103</v>
      </c>
      <c r="D67" s="150"/>
      <c r="E67" s="147" t="s">
        <v>583</v>
      </c>
      <c r="F67" s="148"/>
      <c r="G67" s="92" t="s">
        <v>608</v>
      </c>
      <c r="H67" s="147" t="s">
        <v>610</v>
      </c>
      <c r="I67" s="148"/>
      <c r="J67" s="44" t="s">
        <v>612</v>
      </c>
      <c r="K67" s="44">
        <v>34444</v>
      </c>
      <c r="L67" s="45">
        <v>1</v>
      </c>
      <c r="M67" s="46">
        <v>28500</v>
      </c>
      <c r="N67" s="77">
        <f t="shared" si="0"/>
        <v>28500</v>
      </c>
      <c r="O67" s="92" t="s">
        <v>3</v>
      </c>
      <c r="P67" s="32"/>
    </row>
    <row r="68" spans="1:16" ht="63" x14ac:dyDescent="0.4">
      <c r="A68" s="147" t="s">
        <v>46</v>
      </c>
      <c r="B68" s="148"/>
      <c r="C68" s="149" t="s">
        <v>79</v>
      </c>
      <c r="D68" s="150"/>
      <c r="E68" s="147" t="s">
        <v>155</v>
      </c>
      <c r="F68" s="148"/>
      <c r="G68" s="44" t="s">
        <v>614</v>
      </c>
      <c r="H68" s="147" t="s">
        <v>616</v>
      </c>
      <c r="I68" s="148"/>
      <c r="J68" s="44" t="s">
        <v>613</v>
      </c>
      <c r="K68" s="44" t="s">
        <v>615</v>
      </c>
      <c r="L68" s="45">
        <v>2</v>
      </c>
      <c r="M68" s="46">
        <v>7053</v>
      </c>
      <c r="N68" s="77">
        <f t="shared" ref="N68:N131" si="1">$L68*$M68</f>
        <v>14106</v>
      </c>
      <c r="O68" s="92" t="s">
        <v>3</v>
      </c>
      <c r="P68" s="32"/>
    </row>
    <row r="69" spans="1:16" ht="47.25" x14ac:dyDescent="0.4">
      <c r="A69" s="147" t="s">
        <v>46</v>
      </c>
      <c r="B69" s="148"/>
      <c r="C69" s="149" t="s">
        <v>79</v>
      </c>
      <c r="D69" s="150"/>
      <c r="E69" s="147" t="s">
        <v>155</v>
      </c>
      <c r="F69" s="148"/>
      <c r="G69" s="92" t="s">
        <v>614</v>
      </c>
      <c r="H69" s="147" t="s">
        <v>616</v>
      </c>
      <c r="I69" s="148"/>
      <c r="J69" s="44" t="s">
        <v>617</v>
      </c>
      <c r="K69" s="44" t="s">
        <v>618</v>
      </c>
      <c r="L69" s="45">
        <v>3</v>
      </c>
      <c r="M69" s="46">
        <v>5987</v>
      </c>
      <c r="N69" s="77">
        <f t="shared" si="1"/>
        <v>17961</v>
      </c>
      <c r="O69" s="92" t="s">
        <v>3</v>
      </c>
      <c r="P69" s="32"/>
    </row>
    <row r="70" spans="1:16" ht="47.25" x14ac:dyDescent="0.4">
      <c r="A70" s="147" t="s">
        <v>71</v>
      </c>
      <c r="B70" s="148"/>
      <c r="C70" s="149" t="s">
        <v>67</v>
      </c>
      <c r="D70" s="150"/>
      <c r="E70" s="147" t="s">
        <v>155</v>
      </c>
      <c r="F70" s="148"/>
      <c r="G70" s="44" t="s">
        <v>622</v>
      </c>
      <c r="H70" s="147" t="s">
        <v>620</v>
      </c>
      <c r="I70" s="148"/>
      <c r="J70" s="44" t="s">
        <v>619</v>
      </c>
      <c r="K70" s="44" t="s">
        <v>621</v>
      </c>
      <c r="L70" s="45">
        <v>1</v>
      </c>
      <c r="M70" s="46">
        <v>2103.85</v>
      </c>
      <c r="N70" s="77">
        <f t="shared" si="1"/>
        <v>2103.85</v>
      </c>
      <c r="O70" s="92" t="s">
        <v>3</v>
      </c>
      <c r="P70" s="32"/>
    </row>
    <row r="71" spans="1:16" ht="47.25" x14ac:dyDescent="0.4">
      <c r="A71" s="147" t="s">
        <v>59</v>
      </c>
      <c r="B71" s="148"/>
      <c r="C71" s="149" t="s">
        <v>67</v>
      </c>
      <c r="D71" s="150"/>
      <c r="E71" s="147" t="s">
        <v>583</v>
      </c>
      <c r="F71" s="148"/>
      <c r="G71" s="44" t="s">
        <v>623</v>
      </c>
      <c r="H71" s="147" t="s">
        <v>625</v>
      </c>
      <c r="I71" s="148"/>
      <c r="J71" s="44" t="s">
        <v>624</v>
      </c>
      <c r="K71" s="44"/>
      <c r="L71" s="45">
        <v>16</v>
      </c>
      <c r="M71" s="46">
        <v>404.85</v>
      </c>
      <c r="N71" s="77">
        <f t="shared" si="1"/>
        <v>6477.6</v>
      </c>
      <c r="O71" s="92" t="s">
        <v>3</v>
      </c>
      <c r="P71" s="32"/>
    </row>
    <row r="72" spans="1:16" ht="31.5" x14ac:dyDescent="0.4">
      <c r="A72" s="147" t="s">
        <v>45</v>
      </c>
      <c r="B72" s="148"/>
      <c r="C72" s="149" t="s">
        <v>67</v>
      </c>
      <c r="D72" s="150"/>
      <c r="E72" s="147" t="s">
        <v>642</v>
      </c>
      <c r="F72" s="148"/>
      <c r="G72" s="44" t="s">
        <v>643</v>
      </c>
      <c r="H72" s="147" t="s">
        <v>644</v>
      </c>
      <c r="I72" s="148"/>
      <c r="J72" s="44" t="s">
        <v>645</v>
      </c>
      <c r="K72" s="44" t="s">
        <v>646</v>
      </c>
      <c r="L72" s="45">
        <v>2</v>
      </c>
      <c r="M72" s="46">
        <v>23666</v>
      </c>
      <c r="N72" s="77">
        <f t="shared" si="1"/>
        <v>47332</v>
      </c>
      <c r="O72" s="44" t="s">
        <v>550</v>
      </c>
      <c r="P72" s="32"/>
    </row>
    <row r="73" spans="1:16" ht="126" x14ac:dyDescent="0.4">
      <c r="A73" s="147" t="s">
        <v>46</v>
      </c>
      <c r="B73" s="148"/>
      <c r="C73" s="149" t="s">
        <v>67</v>
      </c>
      <c r="D73" s="150"/>
      <c r="E73" s="147" t="s">
        <v>155</v>
      </c>
      <c r="F73" s="148"/>
      <c r="G73" s="44" t="s">
        <v>648</v>
      </c>
      <c r="H73" s="147" t="s">
        <v>647</v>
      </c>
      <c r="I73" s="148"/>
      <c r="J73" s="44" t="s">
        <v>647</v>
      </c>
      <c r="K73" s="44" t="s">
        <v>649</v>
      </c>
      <c r="L73" s="45">
        <v>1</v>
      </c>
      <c r="M73" s="46">
        <v>10458</v>
      </c>
      <c r="N73" s="77">
        <f t="shared" si="1"/>
        <v>10458</v>
      </c>
      <c r="O73" s="92" t="s">
        <v>550</v>
      </c>
      <c r="P73" s="32"/>
    </row>
    <row r="74" spans="1:16" ht="36" customHeight="1" x14ac:dyDescent="0.4">
      <c r="A74" s="147" t="s">
        <v>101</v>
      </c>
      <c r="B74" s="148"/>
      <c r="C74" s="149" t="s">
        <v>67</v>
      </c>
      <c r="D74" s="150"/>
      <c r="E74" s="147" t="s">
        <v>155</v>
      </c>
      <c r="F74" s="148"/>
      <c r="G74" s="44" t="s">
        <v>650</v>
      </c>
      <c r="H74" s="147" t="s">
        <v>656</v>
      </c>
      <c r="I74" s="148"/>
      <c r="J74" s="44" t="s">
        <v>654</v>
      </c>
      <c r="K74" s="44" t="s">
        <v>655</v>
      </c>
      <c r="L74" s="45">
        <v>2</v>
      </c>
      <c r="M74" s="46">
        <v>894</v>
      </c>
      <c r="N74" s="77">
        <f t="shared" si="1"/>
        <v>1788</v>
      </c>
      <c r="O74" s="44" t="s">
        <v>9</v>
      </c>
      <c r="P74" s="32"/>
    </row>
    <row r="75" spans="1:16" ht="47.25" x14ac:dyDescent="0.4">
      <c r="A75" s="147" t="s">
        <v>101</v>
      </c>
      <c r="B75" s="148"/>
      <c r="C75" s="149" t="s">
        <v>67</v>
      </c>
      <c r="D75" s="150"/>
      <c r="E75" s="147" t="s">
        <v>155</v>
      </c>
      <c r="F75" s="148"/>
      <c r="G75" s="44" t="s">
        <v>651</v>
      </c>
      <c r="H75" s="147" t="s">
        <v>659</v>
      </c>
      <c r="I75" s="148"/>
      <c r="J75" s="44" t="s">
        <v>657</v>
      </c>
      <c r="K75" s="44" t="s">
        <v>658</v>
      </c>
      <c r="L75" s="45">
        <v>2</v>
      </c>
      <c r="M75" s="46">
        <v>799</v>
      </c>
      <c r="N75" s="77">
        <f t="shared" si="1"/>
        <v>1598</v>
      </c>
      <c r="O75" s="92" t="s">
        <v>9</v>
      </c>
      <c r="P75" s="32"/>
    </row>
    <row r="76" spans="1:16" ht="47.25" x14ac:dyDescent="0.4">
      <c r="A76" s="147" t="s">
        <v>101</v>
      </c>
      <c r="B76" s="148"/>
      <c r="C76" s="149" t="s">
        <v>67</v>
      </c>
      <c r="D76" s="150"/>
      <c r="E76" s="147" t="s">
        <v>155</v>
      </c>
      <c r="F76" s="148"/>
      <c r="G76" s="44" t="s">
        <v>652</v>
      </c>
      <c r="H76" s="147" t="s">
        <v>659</v>
      </c>
      <c r="I76" s="148"/>
      <c r="J76" s="44" t="s">
        <v>660</v>
      </c>
      <c r="K76" s="44" t="s">
        <v>661</v>
      </c>
      <c r="L76" s="45">
        <v>2</v>
      </c>
      <c r="M76" s="46">
        <v>186</v>
      </c>
      <c r="N76" s="77">
        <f t="shared" si="1"/>
        <v>372</v>
      </c>
      <c r="O76" s="92" t="s">
        <v>9</v>
      </c>
      <c r="P76" s="32"/>
    </row>
    <row r="77" spans="1:16" ht="63" x14ac:dyDescent="0.4">
      <c r="A77" s="147" t="s">
        <v>101</v>
      </c>
      <c r="B77" s="148"/>
      <c r="C77" s="149" t="s">
        <v>67</v>
      </c>
      <c r="D77" s="150"/>
      <c r="E77" s="147" t="s">
        <v>155</v>
      </c>
      <c r="F77" s="148"/>
      <c r="G77" s="92" t="s">
        <v>652</v>
      </c>
      <c r="H77" s="147" t="s">
        <v>663</v>
      </c>
      <c r="I77" s="148"/>
      <c r="J77" s="44" t="s">
        <v>662</v>
      </c>
      <c r="K77" s="44" t="s">
        <v>664</v>
      </c>
      <c r="L77" s="45">
        <v>2</v>
      </c>
      <c r="M77" s="46">
        <v>199</v>
      </c>
      <c r="N77" s="77">
        <f t="shared" si="1"/>
        <v>398</v>
      </c>
      <c r="O77" s="92" t="s">
        <v>9</v>
      </c>
      <c r="P77" s="32"/>
    </row>
    <row r="78" spans="1:16" ht="31.5" x14ac:dyDescent="0.4">
      <c r="A78" s="147" t="s">
        <v>101</v>
      </c>
      <c r="B78" s="148"/>
      <c r="C78" s="149" t="s">
        <v>67</v>
      </c>
      <c r="D78" s="150"/>
      <c r="E78" s="147" t="s">
        <v>155</v>
      </c>
      <c r="F78" s="148"/>
      <c r="G78" s="44" t="s">
        <v>653</v>
      </c>
      <c r="H78" s="147" t="s">
        <v>668</v>
      </c>
      <c r="I78" s="148"/>
      <c r="J78" s="44" t="s">
        <v>665</v>
      </c>
      <c r="K78" s="44" t="s">
        <v>666</v>
      </c>
      <c r="L78" s="45">
        <v>1</v>
      </c>
      <c r="M78" s="46">
        <v>3333</v>
      </c>
      <c r="N78" s="77">
        <f t="shared" si="1"/>
        <v>3333</v>
      </c>
      <c r="O78" s="92" t="s">
        <v>9</v>
      </c>
      <c r="P78" s="32"/>
    </row>
    <row r="79" spans="1:16" ht="31.5" x14ac:dyDescent="0.4">
      <c r="A79" s="147" t="s">
        <v>101</v>
      </c>
      <c r="B79" s="148"/>
      <c r="C79" s="149" t="s">
        <v>67</v>
      </c>
      <c r="D79" s="150"/>
      <c r="E79" s="147" t="s">
        <v>155</v>
      </c>
      <c r="F79" s="148"/>
      <c r="G79" s="92" t="s">
        <v>653</v>
      </c>
      <c r="H79" s="147" t="s">
        <v>668</v>
      </c>
      <c r="I79" s="148"/>
      <c r="J79" s="44" t="s">
        <v>667</v>
      </c>
      <c r="K79" s="44" t="s">
        <v>669</v>
      </c>
      <c r="L79" s="45">
        <v>1</v>
      </c>
      <c r="M79" s="46">
        <v>2266</v>
      </c>
      <c r="N79" s="77">
        <f t="shared" si="1"/>
        <v>2266</v>
      </c>
      <c r="O79" s="92" t="s">
        <v>9</v>
      </c>
      <c r="P79" s="32"/>
    </row>
    <row r="80" spans="1:16" ht="62.45" customHeight="1" x14ac:dyDescent="0.4">
      <c r="A80" s="147" t="s">
        <v>101</v>
      </c>
      <c r="B80" s="148"/>
      <c r="C80" s="149" t="s">
        <v>104</v>
      </c>
      <c r="D80" s="150"/>
      <c r="E80" s="147" t="s">
        <v>155</v>
      </c>
      <c r="F80" s="148"/>
      <c r="G80" s="44" t="s">
        <v>673</v>
      </c>
      <c r="H80" s="147" t="s">
        <v>671</v>
      </c>
      <c r="I80" s="148"/>
      <c r="J80" s="44" t="s">
        <v>670</v>
      </c>
      <c r="K80" s="44" t="s">
        <v>672</v>
      </c>
      <c r="L80" s="45">
        <v>6</v>
      </c>
      <c r="M80" s="46">
        <v>3334</v>
      </c>
      <c r="N80" s="77">
        <f t="shared" si="1"/>
        <v>20004</v>
      </c>
      <c r="O80" s="92" t="s">
        <v>9</v>
      </c>
      <c r="P80" s="32"/>
    </row>
    <row r="81" spans="1:16" ht="63" x14ac:dyDescent="0.4">
      <c r="A81" s="147" t="s">
        <v>101</v>
      </c>
      <c r="B81" s="148"/>
      <c r="C81" s="149" t="s">
        <v>67</v>
      </c>
      <c r="D81" s="150"/>
      <c r="E81" s="147" t="s">
        <v>155</v>
      </c>
      <c r="F81" s="148"/>
      <c r="G81" s="44" t="s">
        <v>675</v>
      </c>
      <c r="H81" s="147" t="s">
        <v>676</v>
      </c>
      <c r="I81" s="148"/>
      <c r="J81" s="44" t="s">
        <v>674</v>
      </c>
      <c r="K81" s="44" t="s">
        <v>677</v>
      </c>
      <c r="L81" s="45">
        <v>1</v>
      </c>
      <c r="M81" s="46">
        <v>695</v>
      </c>
      <c r="N81" s="77">
        <f t="shared" si="1"/>
        <v>695</v>
      </c>
      <c r="O81" s="92" t="s">
        <v>9</v>
      </c>
      <c r="P81" s="32"/>
    </row>
    <row r="82" spans="1:16" ht="31.5" x14ac:dyDescent="0.4">
      <c r="A82" s="147" t="s">
        <v>101</v>
      </c>
      <c r="B82" s="148"/>
      <c r="C82" s="149" t="s">
        <v>103</v>
      </c>
      <c r="D82" s="150"/>
      <c r="E82" s="147" t="s">
        <v>155</v>
      </c>
      <c r="F82" s="148"/>
      <c r="G82" s="92" t="s">
        <v>650</v>
      </c>
      <c r="H82" s="147" t="s">
        <v>656</v>
      </c>
      <c r="I82" s="148"/>
      <c r="J82" s="92" t="s">
        <v>654</v>
      </c>
      <c r="K82" s="92" t="s">
        <v>655</v>
      </c>
      <c r="L82" s="45">
        <v>2</v>
      </c>
      <c r="M82" s="46">
        <v>1090</v>
      </c>
      <c r="N82" s="77">
        <f t="shared" si="1"/>
        <v>2180</v>
      </c>
      <c r="O82" s="92" t="s">
        <v>9</v>
      </c>
      <c r="P82" s="32"/>
    </row>
    <row r="83" spans="1:16" ht="47.25" x14ac:dyDescent="0.4">
      <c r="A83" s="147" t="s">
        <v>101</v>
      </c>
      <c r="B83" s="148"/>
      <c r="C83" s="149" t="s">
        <v>103</v>
      </c>
      <c r="D83" s="150"/>
      <c r="E83" s="147" t="s">
        <v>155</v>
      </c>
      <c r="F83" s="148"/>
      <c r="G83" s="92" t="s">
        <v>651</v>
      </c>
      <c r="H83" s="147" t="s">
        <v>659</v>
      </c>
      <c r="I83" s="148"/>
      <c r="J83" s="92" t="s">
        <v>657</v>
      </c>
      <c r="K83" s="92" t="s">
        <v>658</v>
      </c>
      <c r="L83" s="45">
        <v>2</v>
      </c>
      <c r="M83" s="46">
        <v>799</v>
      </c>
      <c r="N83" s="77">
        <f t="shared" si="1"/>
        <v>1598</v>
      </c>
      <c r="O83" s="92" t="s">
        <v>9</v>
      </c>
      <c r="P83" s="32"/>
    </row>
    <row r="84" spans="1:16" ht="47.25" x14ac:dyDescent="0.4">
      <c r="A84" s="147" t="s">
        <v>101</v>
      </c>
      <c r="B84" s="148"/>
      <c r="C84" s="149" t="s">
        <v>103</v>
      </c>
      <c r="D84" s="150"/>
      <c r="E84" s="147" t="s">
        <v>155</v>
      </c>
      <c r="F84" s="148"/>
      <c r="G84" s="44" t="s">
        <v>650</v>
      </c>
      <c r="H84" s="147" t="s">
        <v>680</v>
      </c>
      <c r="I84" s="148"/>
      <c r="J84" s="44" t="s">
        <v>678</v>
      </c>
      <c r="K84" s="44" t="s">
        <v>679</v>
      </c>
      <c r="L84" s="45">
        <v>2</v>
      </c>
      <c r="M84" s="46">
        <v>7627</v>
      </c>
      <c r="N84" s="77">
        <f t="shared" si="1"/>
        <v>15254</v>
      </c>
      <c r="O84" s="92" t="s">
        <v>9</v>
      </c>
      <c r="P84" s="32"/>
    </row>
    <row r="85" spans="1:16" ht="94.5" x14ac:dyDescent="0.4">
      <c r="A85" s="147" t="s">
        <v>101</v>
      </c>
      <c r="B85" s="148"/>
      <c r="C85" s="149" t="s">
        <v>103</v>
      </c>
      <c r="D85" s="150"/>
      <c r="E85" s="147" t="s">
        <v>155</v>
      </c>
      <c r="F85" s="148"/>
      <c r="G85" s="92" t="s">
        <v>650</v>
      </c>
      <c r="H85" s="147" t="s">
        <v>682</v>
      </c>
      <c r="I85" s="148"/>
      <c r="J85" s="44" t="s">
        <v>681</v>
      </c>
      <c r="K85" s="44"/>
      <c r="L85" s="45">
        <v>1</v>
      </c>
      <c r="M85" s="46">
        <v>928</v>
      </c>
      <c r="N85" s="77">
        <f t="shared" si="1"/>
        <v>928</v>
      </c>
      <c r="O85" s="92" t="s">
        <v>9</v>
      </c>
      <c r="P85" s="32"/>
    </row>
    <row r="86" spans="1:16" ht="31.5" x14ac:dyDescent="0.4">
      <c r="A86" s="147" t="s">
        <v>65</v>
      </c>
      <c r="B86" s="148"/>
      <c r="C86" s="149" t="s">
        <v>67</v>
      </c>
      <c r="D86" s="150"/>
      <c r="E86" s="147" t="s">
        <v>155</v>
      </c>
      <c r="F86" s="148"/>
      <c r="G86" s="44" t="s">
        <v>684</v>
      </c>
      <c r="H86" s="147" t="s">
        <v>656</v>
      </c>
      <c r="I86" s="148"/>
      <c r="J86" s="44" t="s">
        <v>683</v>
      </c>
      <c r="K86" s="44" t="s">
        <v>685</v>
      </c>
      <c r="L86" s="45">
        <v>1</v>
      </c>
      <c r="M86" s="46">
        <v>1294</v>
      </c>
      <c r="N86" s="77">
        <f t="shared" si="1"/>
        <v>1294</v>
      </c>
      <c r="O86" s="92" t="s">
        <v>9</v>
      </c>
      <c r="P86" s="32"/>
    </row>
    <row r="87" spans="1:16" ht="47.25" x14ac:dyDescent="0.4">
      <c r="A87" s="147" t="s">
        <v>65</v>
      </c>
      <c r="B87" s="148"/>
      <c r="C87" s="149" t="s">
        <v>67</v>
      </c>
      <c r="D87" s="150"/>
      <c r="E87" s="147" t="s">
        <v>155</v>
      </c>
      <c r="F87" s="148"/>
      <c r="G87" s="92" t="s">
        <v>651</v>
      </c>
      <c r="H87" s="147" t="s">
        <v>659</v>
      </c>
      <c r="I87" s="148"/>
      <c r="J87" s="92" t="s">
        <v>657</v>
      </c>
      <c r="K87" s="92" t="s">
        <v>658</v>
      </c>
      <c r="L87" s="45">
        <v>2</v>
      </c>
      <c r="M87" s="46">
        <v>799</v>
      </c>
      <c r="N87" s="77">
        <f t="shared" si="1"/>
        <v>1598</v>
      </c>
      <c r="O87" s="92" t="s">
        <v>9</v>
      </c>
      <c r="P87" s="32"/>
    </row>
    <row r="88" spans="1:16" ht="47.25" x14ac:dyDescent="0.4">
      <c r="A88" s="147" t="s">
        <v>65</v>
      </c>
      <c r="B88" s="148"/>
      <c r="C88" s="149" t="s">
        <v>67</v>
      </c>
      <c r="D88" s="150"/>
      <c r="E88" s="147" t="s">
        <v>155</v>
      </c>
      <c r="F88" s="148"/>
      <c r="G88" s="44" t="s">
        <v>684</v>
      </c>
      <c r="H88" s="147" t="s">
        <v>686</v>
      </c>
      <c r="I88" s="148"/>
      <c r="J88" s="44" t="s">
        <v>687</v>
      </c>
      <c r="K88" s="44"/>
      <c r="L88" s="45">
        <v>1</v>
      </c>
      <c r="M88" s="46">
        <v>5987</v>
      </c>
      <c r="N88" s="77">
        <f t="shared" si="1"/>
        <v>5987</v>
      </c>
      <c r="O88" s="92" t="s">
        <v>9</v>
      </c>
      <c r="P88" s="32"/>
    </row>
    <row r="89" spans="1:16" ht="47.25" x14ac:dyDescent="0.4">
      <c r="A89" s="147" t="s">
        <v>65</v>
      </c>
      <c r="B89" s="148"/>
      <c r="C89" s="149" t="s">
        <v>67</v>
      </c>
      <c r="D89" s="150"/>
      <c r="E89" s="147" t="s">
        <v>155</v>
      </c>
      <c r="F89" s="148"/>
      <c r="G89" s="92" t="s">
        <v>650</v>
      </c>
      <c r="H89" s="147" t="s">
        <v>680</v>
      </c>
      <c r="I89" s="148"/>
      <c r="J89" s="92" t="s">
        <v>678</v>
      </c>
      <c r="K89" s="92" t="s">
        <v>679</v>
      </c>
      <c r="L89" s="45">
        <v>1</v>
      </c>
      <c r="M89" s="46">
        <v>186</v>
      </c>
      <c r="N89" s="77">
        <f t="shared" si="1"/>
        <v>186</v>
      </c>
      <c r="O89" s="92" t="s">
        <v>9</v>
      </c>
      <c r="P89" s="32"/>
    </row>
    <row r="90" spans="1:16" ht="47.25" x14ac:dyDescent="0.4">
      <c r="A90" s="147" t="s">
        <v>65</v>
      </c>
      <c r="B90" s="148"/>
      <c r="C90" s="149" t="s">
        <v>67</v>
      </c>
      <c r="D90" s="150"/>
      <c r="E90" s="147" t="s">
        <v>155</v>
      </c>
      <c r="F90" s="148"/>
      <c r="G90" s="92" t="s">
        <v>684</v>
      </c>
      <c r="H90" s="147" t="s">
        <v>688</v>
      </c>
      <c r="I90" s="148"/>
      <c r="J90" s="44" t="s">
        <v>689</v>
      </c>
      <c r="K90" s="44" t="s">
        <v>690</v>
      </c>
      <c r="L90" s="45">
        <v>1</v>
      </c>
      <c r="M90" s="46">
        <v>1734</v>
      </c>
      <c r="N90" s="77">
        <f t="shared" si="1"/>
        <v>1734</v>
      </c>
      <c r="O90" s="92" t="s">
        <v>9</v>
      </c>
      <c r="P90" s="32"/>
    </row>
    <row r="91" spans="1:16" ht="31.5" x14ac:dyDescent="0.4">
      <c r="A91" s="147" t="s">
        <v>65</v>
      </c>
      <c r="B91" s="148"/>
      <c r="C91" s="149" t="s">
        <v>67</v>
      </c>
      <c r="D91" s="150"/>
      <c r="E91" s="147" t="s">
        <v>155</v>
      </c>
      <c r="F91" s="148"/>
      <c r="G91" s="92" t="s">
        <v>684</v>
      </c>
      <c r="H91" s="147" t="s">
        <v>691</v>
      </c>
      <c r="I91" s="148"/>
      <c r="J91" s="44" t="s">
        <v>692</v>
      </c>
      <c r="K91" s="44" t="s">
        <v>693</v>
      </c>
      <c r="L91" s="45">
        <v>1</v>
      </c>
      <c r="M91" s="46">
        <v>4267</v>
      </c>
      <c r="N91" s="77">
        <f t="shared" si="1"/>
        <v>4267</v>
      </c>
      <c r="O91" s="92" t="s">
        <v>9</v>
      </c>
      <c r="P91" s="32"/>
    </row>
    <row r="92" spans="1:16" ht="47.25" x14ac:dyDescent="0.4">
      <c r="A92" s="147" t="s">
        <v>65</v>
      </c>
      <c r="B92" s="148"/>
      <c r="C92" s="149" t="s">
        <v>67</v>
      </c>
      <c r="D92" s="150"/>
      <c r="E92" s="147" t="s">
        <v>155</v>
      </c>
      <c r="F92" s="148"/>
      <c r="G92" s="92" t="s">
        <v>684</v>
      </c>
      <c r="H92" s="147" t="s">
        <v>695</v>
      </c>
      <c r="I92" s="148"/>
      <c r="J92" s="44" t="s">
        <v>694</v>
      </c>
      <c r="K92" s="44" t="s">
        <v>696</v>
      </c>
      <c r="L92" s="45">
        <v>1</v>
      </c>
      <c r="M92" s="46">
        <v>928</v>
      </c>
      <c r="N92" s="77">
        <f t="shared" si="1"/>
        <v>928</v>
      </c>
      <c r="O92" s="92" t="s">
        <v>9</v>
      </c>
      <c r="P92" s="32"/>
    </row>
    <row r="93" spans="1:16" ht="47.25" x14ac:dyDescent="0.4">
      <c r="A93" s="147" t="s">
        <v>65</v>
      </c>
      <c r="B93" s="148"/>
      <c r="C93" s="149" t="s">
        <v>67</v>
      </c>
      <c r="D93" s="150"/>
      <c r="E93" s="147" t="s">
        <v>155</v>
      </c>
      <c r="F93" s="148"/>
      <c r="G93" s="44" t="s">
        <v>700</v>
      </c>
      <c r="H93" s="147" t="s">
        <v>697</v>
      </c>
      <c r="I93" s="148"/>
      <c r="J93" s="44" t="s">
        <v>698</v>
      </c>
      <c r="K93" s="44" t="s">
        <v>699</v>
      </c>
      <c r="L93" s="45">
        <v>1</v>
      </c>
      <c r="M93" s="46">
        <v>1999</v>
      </c>
      <c r="N93" s="77">
        <f t="shared" si="1"/>
        <v>1999</v>
      </c>
      <c r="O93" s="92" t="s">
        <v>9</v>
      </c>
      <c r="P93" s="32"/>
    </row>
    <row r="94" spans="1:16" ht="63" x14ac:dyDescent="0.4">
      <c r="A94" s="147" t="s">
        <v>65</v>
      </c>
      <c r="B94" s="148"/>
      <c r="C94" s="149" t="s">
        <v>67</v>
      </c>
      <c r="D94" s="150"/>
      <c r="E94" s="147" t="s">
        <v>155</v>
      </c>
      <c r="F94" s="148"/>
      <c r="G94" s="92" t="s">
        <v>675</v>
      </c>
      <c r="H94" s="147" t="s">
        <v>676</v>
      </c>
      <c r="I94" s="148"/>
      <c r="J94" s="92" t="s">
        <v>674</v>
      </c>
      <c r="K94" s="92" t="s">
        <v>677</v>
      </c>
      <c r="L94" s="45">
        <v>1</v>
      </c>
      <c r="M94" s="46">
        <v>695</v>
      </c>
      <c r="N94" s="77">
        <f t="shared" si="1"/>
        <v>695</v>
      </c>
      <c r="O94" s="92" t="s">
        <v>9</v>
      </c>
      <c r="P94" s="32"/>
    </row>
    <row r="95" spans="1:16" ht="47.25" x14ac:dyDescent="0.4">
      <c r="A95" s="147" t="s">
        <v>65</v>
      </c>
      <c r="B95" s="148"/>
      <c r="C95" s="149" t="s">
        <v>67</v>
      </c>
      <c r="D95" s="150"/>
      <c r="E95" s="147" t="s">
        <v>155</v>
      </c>
      <c r="F95" s="148"/>
      <c r="G95" s="44" t="s">
        <v>702</v>
      </c>
      <c r="H95" s="147" t="s">
        <v>703</v>
      </c>
      <c r="I95" s="148"/>
      <c r="J95" s="44" t="s">
        <v>701</v>
      </c>
      <c r="K95" s="44" t="s">
        <v>704</v>
      </c>
      <c r="L95" s="45">
        <v>3</v>
      </c>
      <c r="M95" s="46">
        <v>299.16000000000003</v>
      </c>
      <c r="N95" s="77">
        <f t="shared" si="1"/>
        <v>897.48</v>
      </c>
      <c r="O95" s="92" t="s">
        <v>9</v>
      </c>
      <c r="P95" s="32"/>
    </row>
    <row r="96" spans="1:16" ht="31.5" x14ac:dyDescent="0.4">
      <c r="A96" s="147" t="s">
        <v>46</v>
      </c>
      <c r="B96" s="148"/>
      <c r="C96" s="149" t="s">
        <v>84</v>
      </c>
      <c r="D96" s="150"/>
      <c r="E96" s="147" t="s">
        <v>155</v>
      </c>
      <c r="F96" s="148"/>
      <c r="G96" s="44" t="s">
        <v>716</v>
      </c>
      <c r="H96" s="147" t="s">
        <v>717</v>
      </c>
      <c r="I96" s="148"/>
      <c r="J96" s="44" t="s">
        <v>715</v>
      </c>
      <c r="K96" s="44" t="s">
        <v>718</v>
      </c>
      <c r="L96" s="45">
        <v>1</v>
      </c>
      <c r="M96" s="46">
        <v>781</v>
      </c>
      <c r="N96" s="77">
        <f t="shared" si="1"/>
        <v>781</v>
      </c>
      <c r="O96" s="92" t="s">
        <v>9</v>
      </c>
      <c r="P96" s="32"/>
    </row>
    <row r="97" spans="1:16" ht="31.5" x14ac:dyDescent="0.4">
      <c r="A97" s="147" t="s">
        <v>46</v>
      </c>
      <c r="B97" s="148"/>
      <c r="C97" s="149" t="s">
        <v>79</v>
      </c>
      <c r="D97" s="150"/>
      <c r="E97" s="147" t="s">
        <v>155</v>
      </c>
      <c r="F97" s="148"/>
      <c r="G97" s="92" t="s">
        <v>716</v>
      </c>
      <c r="H97" s="147" t="s">
        <v>721</v>
      </c>
      <c r="I97" s="148"/>
      <c r="J97" s="44" t="s">
        <v>720</v>
      </c>
      <c r="K97" s="44" t="s">
        <v>719</v>
      </c>
      <c r="L97" s="45">
        <v>1</v>
      </c>
      <c r="M97" s="46">
        <v>2939</v>
      </c>
      <c r="N97" s="77">
        <f t="shared" si="1"/>
        <v>2939</v>
      </c>
      <c r="O97" s="92" t="s">
        <v>9</v>
      </c>
      <c r="P97" s="32"/>
    </row>
    <row r="98" spans="1:16" ht="31.5" x14ac:dyDescent="0.4">
      <c r="A98" s="147" t="s">
        <v>71</v>
      </c>
      <c r="B98" s="148"/>
      <c r="C98" s="149" t="s">
        <v>47</v>
      </c>
      <c r="D98" s="150"/>
      <c r="E98" s="147" t="s">
        <v>155</v>
      </c>
      <c r="F98" s="148"/>
      <c r="G98" s="44" t="s">
        <v>723</v>
      </c>
      <c r="H98" s="147" t="s">
        <v>724</v>
      </c>
      <c r="I98" s="148"/>
      <c r="J98" s="44" t="s">
        <v>722</v>
      </c>
      <c r="K98" s="44" t="s">
        <v>725</v>
      </c>
      <c r="L98" s="45">
        <v>2</v>
      </c>
      <c r="M98" s="46">
        <v>720.2</v>
      </c>
      <c r="N98" s="77">
        <f t="shared" si="1"/>
        <v>1440.4</v>
      </c>
      <c r="O98" s="92" t="s">
        <v>9</v>
      </c>
      <c r="P98" s="32"/>
    </row>
    <row r="99" spans="1:16" ht="31.5" x14ac:dyDescent="0.4">
      <c r="A99" s="147" t="s">
        <v>71</v>
      </c>
      <c r="B99" s="148"/>
      <c r="C99" s="149" t="s">
        <v>67</v>
      </c>
      <c r="D99" s="150"/>
      <c r="E99" s="147" t="s">
        <v>155</v>
      </c>
      <c r="F99" s="148"/>
      <c r="G99" s="44" t="s">
        <v>726</v>
      </c>
      <c r="H99" s="147" t="s">
        <v>727</v>
      </c>
      <c r="I99" s="148"/>
      <c r="J99" s="44" t="s">
        <v>728</v>
      </c>
      <c r="K99" s="44" t="s">
        <v>729</v>
      </c>
      <c r="L99" s="45">
        <v>2</v>
      </c>
      <c r="M99" s="46">
        <v>1763</v>
      </c>
      <c r="N99" s="77">
        <f t="shared" si="1"/>
        <v>3526</v>
      </c>
      <c r="O99" s="92" t="s">
        <v>9</v>
      </c>
      <c r="P99" s="32"/>
    </row>
    <row r="100" spans="1:16" ht="15.75" x14ac:dyDescent="0.4">
      <c r="A100" s="147" t="s">
        <v>101</v>
      </c>
      <c r="B100" s="148"/>
      <c r="C100" s="149" t="s">
        <v>67</v>
      </c>
      <c r="D100" s="150"/>
      <c r="E100" s="147" t="s">
        <v>583</v>
      </c>
      <c r="F100" s="148"/>
      <c r="G100" s="44" t="s">
        <v>733</v>
      </c>
      <c r="H100" s="147" t="s">
        <v>732</v>
      </c>
      <c r="I100" s="148"/>
      <c r="J100" s="44" t="s">
        <v>730</v>
      </c>
      <c r="K100" s="44" t="s">
        <v>731</v>
      </c>
      <c r="L100" s="45">
        <v>2</v>
      </c>
      <c r="M100" s="46">
        <v>26261</v>
      </c>
      <c r="N100" s="77">
        <f t="shared" si="1"/>
        <v>52522</v>
      </c>
      <c r="O100" s="92" t="s">
        <v>9</v>
      </c>
      <c r="P100" s="32"/>
    </row>
    <row r="101" spans="1:16" ht="63" x14ac:dyDescent="0.4">
      <c r="A101" s="147" t="s">
        <v>37</v>
      </c>
      <c r="B101" s="148"/>
      <c r="C101" s="149" t="s">
        <v>119</v>
      </c>
      <c r="D101" s="150"/>
      <c r="E101" s="151" t="s">
        <v>155</v>
      </c>
      <c r="F101" s="151"/>
      <c r="G101" s="92" t="s">
        <v>737</v>
      </c>
      <c r="H101" s="147" t="s">
        <v>739</v>
      </c>
      <c r="I101" s="148"/>
      <c r="J101" s="44" t="s">
        <v>738</v>
      </c>
      <c r="K101" s="44" t="s">
        <v>740</v>
      </c>
      <c r="L101" s="45">
        <v>3</v>
      </c>
      <c r="M101" s="46">
        <v>2138.37</v>
      </c>
      <c r="N101" s="77">
        <f t="shared" si="1"/>
        <v>6415.11</v>
      </c>
      <c r="O101" s="92" t="s">
        <v>9</v>
      </c>
      <c r="P101" s="32"/>
    </row>
    <row r="102" spans="1:16" ht="78.75" x14ac:dyDescent="0.4">
      <c r="A102" s="147" t="s">
        <v>37</v>
      </c>
      <c r="B102" s="148"/>
      <c r="C102" s="149" t="s">
        <v>119</v>
      </c>
      <c r="D102" s="150"/>
      <c r="E102" s="151" t="s">
        <v>155</v>
      </c>
      <c r="F102" s="151"/>
      <c r="G102" s="44" t="s">
        <v>741</v>
      </c>
      <c r="H102" s="147" t="s">
        <v>743</v>
      </c>
      <c r="I102" s="148"/>
      <c r="J102" s="44" t="s">
        <v>742</v>
      </c>
      <c r="K102" s="44" t="s">
        <v>744</v>
      </c>
      <c r="L102" s="45">
        <v>3</v>
      </c>
      <c r="M102" s="46">
        <v>2322</v>
      </c>
      <c r="N102" s="77">
        <f t="shared" si="1"/>
        <v>6966</v>
      </c>
      <c r="O102" s="92" t="s">
        <v>9</v>
      </c>
      <c r="P102" s="32"/>
    </row>
    <row r="103" spans="1:16" ht="31.5" x14ac:dyDescent="0.4">
      <c r="A103" s="147" t="s">
        <v>54</v>
      </c>
      <c r="B103" s="148"/>
      <c r="C103" s="149" t="s">
        <v>55</v>
      </c>
      <c r="D103" s="150"/>
      <c r="E103" s="147" t="s">
        <v>745</v>
      </c>
      <c r="F103" s="148"/>
      <c r="G103" s="44" t="s">
        <v>746</v>
      </c>
      <c r="H103" s="147" t="s">
        <v>747</v>
      </c>
      <c r="I103" s="148"/>
      <c r="J103" s="44" t="s">
        <v>748</v>
      </c>
      <c r="K103" s="44" t="s">
        <v>749</v>
      </c>
      <c r="L103" s="45">
        <v>1</v>
      </c>
      <c r="M103" s="46">
        <v>39250</v>
      </c>
      <c r="N103" s="77">
        <f t="shared" si="1"/>
        <v>39250</v>
      </c>
      <c r="O103" s="44" t="s">
        <v>550</v>
      </c>
      <c r="P103" s="32"/>
    </row>
    <row r="104" spans="1:16" ht="31.5" x14ac:dyDescent="0.4">
      <c r="A104" s="147" t="s">
        <v>54</v>
      </c>
      <c r="B104" s="148"/>
      <c r="C104" s="149" t="s">
        <v>55</v>
      </c>
      <c r="D104" s="150"/>
      <c r="E104" s="147" t="s">
        <v>750</v>
      </c>
      <c r="F104" s="148"/>
      <c r="G104" s="92" t="s">
        <v>746</v>
      </c>
      <c r="H104" s="147" t="s">
        <v>751</v>
      </c>
      <c r="I104" s="148"/>
      <c r="J104" s="44" t="s">
        <v>752</v>
      </c>
      <c r="K104" s="44" t="s">
        <v>753</v>
      </c>
      <c r="L104" s="45">
        <v>1</v>
      </c>
      <c r="M104" s="46">
        <v>16500</v>
      </c>
      <c r="N104" s="77">
        <f t="shared" si="1"/>
        <v>16500</v>
      </c>
      <c r="O104" s="92" t="s">
        <v>550</v>
      </c>
      <c r="P104" s="32"/>
    </row>
    <row r="105" spans="1:16" ht="31.5" x14ac:dyDescent="0.4">
      <c r="A105" s="147" t="s">
        <v>54</v>
      </c>
      <c r="B105" s="148"/>
      <c r="C105" s="149" t="s">
        <v>55</v>
      </c>
      <c r="D105" s="150"/>
      <c r="E105" s="147" t="s">
        <v>754</v>
      </c>
      <c r="F105" s="148"/>
      <c r="G105" s="44" t="s">
        <v>755</v>
      </c>
      <c r="H105" s="147" t="s">
        <v>757</v>
      </c>
      <c r="I105" s="148"/>
      <c r="J105" s="44" t="s">
        <v>756</v>
      </c>
      <c r="K105" s="44" t="s">
        <v>758</v>
      </c>
      <c r="L105" s="45">
        <v>33</v>
      </c>
      <c r="M105" s="46">
        <v>577.77</v>
      </c>
      <c r="N105" s="77">
        <f t="shared" si="1"/>
        <v>19066.41</v>
      </c>
      <c r="O105" s="92" t="s">
        <v>550</v>
      </c>
      <c r="P105" s="32"/>
    </row>
    <row r="106" spans="1:16" ht="31.5" x14ac:dyDescent="0.4">
      <c r="A106" s="147" t="s">
        <v>54</v>
      </c>
      <c r="B106" s="148"/>
      <c r="C106" s="149" t="s">
        <v>67</v>
      </c>
      <c r="D106" s="150"/>
      <c r="E106" s="147" t="s">
        <v>754</v>
      </c>
      <c r="F106" s="148"/>
      <c r="G106" s="92" t="s">
        <v>755</v>
      </c>
      <c r="H106" s="147" t="s">
        <v>760</v>
      </c>
      <c r="I106" s="148"/>
      <c r="J106" s="44" t="s">
        <v>759</v>
      </c>
      <c r="K106" s="44" t="s">
        <v>761</v>
      </c>
      <c r="L106" s="45">
        <v>8</v>
      </c>
      <c r="M106" s="46">
        <v>160</v>
      </c>
      <c r="N106" s="77">
        <f t="shared" si="1"/>
        <v>1280</v>
      </c>
      <c r="O106" s="92" t="s">
        <v>550</v>
      </c>
      <c r="P106" s="32"/>
    </row>
    <row r="107" spans="1:16" ht="31.5" x14ac:dyDescent="0.4">
      <c r="A107" s="147" t="s">
        <v>101</v>
      </c>
      <c r="B107" s="148"/>
      <c r="C107" s="149" t="s">
        <v>103</v>
      </c>
      <c r="D107" s="150"/>
      <c r="E107" s="147" t="s">
        <v>155</v>
      </c>
      <c r="F107" s="148"/>
      <c r="G107" s="44" t="s">
        <v>762</v>
      </c>
      <c r="H107" s="147" t="s">
        <v>763</v>
      </c>
      <c r="I107" s="148"/>
      <c r="J107" s="44" t="s">
        <v>764</v>
      </c>
      <c r="K107" s="44"/>
      <c r="L107" s="45">
        <v>2</v>
      </c>
      <c r="M107" s="46">
        <v>17343</v>
      </c>
      <c r="N107" s="77">
        <f t="shared" si="1"/>
        <v>34686</v>
      </c>
      <c r="O107" s="92" t="s">
        <v>9</v>
      </c>
      <c r="P107" s="32"/>
    </row>
    <row r="108" spans="1:16" ht="63" x14ac:dyDescent="0.4">
      <c r="A108" s="147" t="s">
        <v>65</v>
      </c>
      <c r="B108" s="148"/>
      <c r="C108" s="149" t="s">
        <v>67</v>
      </c>
      <c r="D108" s="150"/>
      <c r="E108" s="147" t="s">
        <v>155</v>
      </c>
      <c r="F108" s="148"/>
      <c r="G108" s="44" t="s">
        <v>765</v>
      </c>
      <c r="H108" s="147" t="s">
        <v>766</v>
      </c>
      <c r="I108" s="148"/>
      <c r="J108" s="44" t="s">
        <v>767</v>
      </c>
      <c r="K108" s="44" t="s">
        <v>768</v>
      </c>
      <c r="L108" s="45">
        <v>1</v>
      </c>
      <c r="M108" s="46">
        <v>5299</v>
      </c>
      <c r="N108" s="77">
        <f t="shared" si="1"/>
        <v>5299</v>
      </c>
      <c r="O108" s="44" t="s">
        <v>9</v>
      </c>
      <c r="P108" s="32"/>
    </row>
    <row r="109" spans="1:16" ht="31.5" x14ac:dyDescent="0.4">
      <c r="A109" s="147" t="s">
        <v>65</v>
      </c>
      <c r="B109" s="148"/>
      <c r="C109" s="149" t="s">
        <v>67</v>
      </c>
      <c r="D109" s="150"/>
      <c r="E109" s="147" t="s">
        <v>155</v>
      </c>
      <c r="F109" s="148"/>
      <c r="G109" s="44" t="s">
        <v>684</v>
      </c>
      <c r="H109" s="147" t="s">
        <v>769</v>
      </c>
      <c r="I109" s="148"/>
      <c r="J109" s="44" t="s">
        <v>770</v>
      </c>
      <c r="K109" s="44" t="s">
        <v>771</v>
      </c>
      <c r="L109" s="45">
        <v>3</v>
      </c>
      <c r="M109" s="46">
        <v>1855</v>
      </c>
      <c r="N109" s="77">
        <f t="shared" si="1"/>
        <v>5565</v>
      </c>
      <c r="O109" s="92" t="s">
        <v>9</v>
      </c>
      <c r="P109" s="32"/>
    </row>
    <row r="110" spans="1:16" ht="31.5" x14ac:dyDescent="0.4">
      <c r="A110" s="147" t="s">
        <v>45</v>
      </c>
      <c r="B110" s="148"/>
      <c r="C110" s="149" t="s">
        <v>67</v>
      </c>
      <c r="D110" s="150"/>
      <c r="E110" s="147" t="s">
        <v>772</v>
      </c>
      <c r="F110" s="148"/>
      <c r="G110" s="44" t="s">
        <v>773</v>
      </c>
      <c r="H110" s="147" t="s">
        <v>774</v>
      </c>
      <c r="I110" s="148"/>
      <c r="J110" s="44" t="s">
        <v>776</v>
      </c>
      <c r="K110" s="44" t="s">
        <v>775</v>
      </c>
      <c r="L110" s="45">
        <v>2</v>
      </c>
      <c r="M110" s="46">
        <v>33877.120000000003</v>
      </c>
      <c r="N110" s="77">
        <f t="shared" si="1"/>
        <v>67754.240000000005</v>
      </c>
      <c r="O110" s="92" t="s">
        <v>9</v>
      </c>
      <c r="P110" s="32"/>
    </row>
    <row r="111" spans="1:16" ht="31.5" x14ac:dyDescent="0.4">
      <c r="A111" s="147" t="s">
        <v>46</v>
      </c>
      <c r="B111" s="148"/>
      <c r="C111" s="149" t="s">
        <v>79</v>
      </c>
      <c r="D111" s="150"/>
      <c r="E111" s="147" t="s">
        <v>543</v>
      </c>
      <c r="F111" s="148"/>
      <c r="G111" s="44" t="s">
        <v>543</v>
      </c>
      <c r="H111" s="147"/>
      <c r="I111" s="148"/>
      <c r="J111" s="44" t="s">
        <v>777</v>
      </c>
      <c r="K111" s="44" t="s">
        <v>778</v>
      </c>
      <c r="L111" s="45">
        <v>2</v>
      </c>
      <c r="M111" s="46">
        <v>524.79</v>
      </c>
      <c r="N111" s="77">
        <f t="shared" si="1"/>
        <v>1049.58</v>
      </c>
      <c r="O111" s="92" t="s">
        <v>550</v>
      </c>
      <c r="P111" s="32"/>
    </row>
    <row r="112" spans="1:16" ht="15.75" x14ac:dyDescent="0.4">
      <c r="A112" s="147" t="s">
        <v>46</v>
      </c>
      <c r="B112" s="148"/>
      <c r="C112" s="149" t="s">
        <v>79</v>
      </c>
      <c r="D112" s="150"/>
      <c r="E112" s="147" t="s">
        <v>543</v>
      </c>
      <c r="F112" s="148"/>
      <c r="G112" s="92" t="s">
        <v>543</v>
      </c>
      <c r="H112" s="147"/>
      <c r="I112" s="148"/>
      <c r="J112" s="44" t="s">
        <v>779</v>
      </c>
      <c r="K112" s="44" t="s">
        <v>780</v>
      </c>
      <c r="L112" s="45">
        <v>6</v>
      </c>
      <c r="M112" s="46">
        <v>696.99</v>
      </c>
      <c r="N112" s="77">
        <f t="shared" si="1"/>
        <v>4181.9400000000005</v>
      </c>
      <c r="O112" s="92" t="s">
        <v>550</v>
      </c>
      <c r="P112" s="32"/>
    </row>
    <row r="113" spans="1:16" ht="15.75" x14ac:dyDescent="0.4">
      <c r="A113" s="147" t="s">
        <v>46</v>
      </c>
      <c r="B113" s="148"/>
      <c r="C113" s="149" t="s">
        <v>79</v>
      </c>
      <c r="D113" s="150"/>
      <c r="E113" s="147" t="s">
        <v>543</v>
      </c>
      <c r="F113" s="148"/>
      <c r="G113" s="92" t="s">
        <v>543</v>
      </c>
      <c r="H113" s="147"/>
      <c r="I113" s="148"/>
      <c r="J113" s="92" t="s">
        <v>781</v>
      </c>
      <c r="K113" s="44">
        <v>1344073</v>
      </c>
      <c r="L113" s="45">
        <v>2</v>
      </c>
      <c r="M113" s="46">
        <v>303.58999999999997</v>
      </c>
      <c r="N113" s="77">
        <f t="shared" si="1"/>
        <v>607.17999999999995</v>
      </c>
      <c r="O113" s="92" t="s">
        <v>550</v>
      </c>
      <c r="P113" s="32"/>
    </row>
    <row r="114" spans="1:16" ht="31.5" x14ac:dyDescent="0.4">
      <c r="A114" s="147" t="s">
        <v>46</v>
      </c>
      <c r="B114" s="148"/>
      <c r="C114" s="149" t="s">
        <v>79</v>
      </c>
      <c r="D114" s="150"/>
      <c r="E114" s="147" t="s">
        <v>543</v>
      </c>
      <c r="F114" s="148"/>
      <c r="G114" s="92" t="s">
        <v>543</v>
      </c>
      <c r="H114" s="147"/>
      <c r="I114" s="148"/>
      <c r="J114" s="44" t="s">
        <v>782</v>
      </c>
      <c r="K114" s="44">
        <v>1456608</v>
      </c>
      <c r="L114" s="45">
        <v>2</v>
      </c>
      <c r="M114" s="46">
        <v>271.99</v>
      </c>
      <c r="N114" s="77">
        <f t="shared" si="1"/>
        <v>543.98</v>
      </c>
      <c r="O114" s="92" t="s">
        <v>550</v>
      </c>
      <c r="P114" s="32"/>
    </row>
    <row r="115" spans="1:16" ht="31.5" x14ac:dyDescent="0.4">
      <c r="A115" s="147" t="s">
        <v>46</v>
      </c>
      <c r="B115" s="148"/>
      <c r="C115" s="149" t="s">
        <v>79</v>
      </c>
      <c r="D115" s="150"/>
      <c r="E115" s="147" t="s">
        <v>543</v>
      </c>
      <c r="F115" s="148"/>
      <c r="G115" s="92" t="s">
        <v>543</v>
      </c>
      <c r="H115" s="147"/>
      <c r="I115" s="148"/>
      <c r="J115" s="44" t="s">
        <v>783</v>
      </c>
      <c r="K115" s="44">
        <v>145307</v>
      </c>
      <c r="L115" s="45">
        <v>2</v>
      </c>
      <c r="M115" s="46">
        <v>321.99</v>
      </c>
      <c r="N115" s="77">
        <f t="shared" si="1"/>
        <v>643.98</v>
      </c>
      <c r="O115" s="92" t="s">
        <v>550</v>
      </c>
      <c r="P115" s="32"/>
    </row>
    <row r="116" spans="1:16" ht="31.5" x14ac:dyDescent="0.4">
      <c r="A116" s="147" t="s">
        <v>46</v>
      </c>
      <c r="B116" s="148"/>
      <c r="C116" s="149" t="s">
        <v>79</v>
      </c>
      <c r="D116" s="150"/>
      <c r="E116" s="147" t="s">
        <v>543</v>
      </c>
      <c r="F116" s="148"/>
      <c r="G116" s="92" t="s">
        <v>543</v>
      </c>
      <c r="H116" s="147"/>
      <c r="I116" s="148"/>
      <c r="J116" s="44" t="s">
        <v>784</v>
      </c>
      <c r="K116" s="44">
        <v>1379286</v>
      </c>
      <c r="L116" s="45">
        <v>2</v>
      </c>
      <c r="M116" s="46">
        <v>344.39</v>
      </c>
      <c r="N116" s="77">
        <f t="shared" si="1"/>
        <v>688.78</v>
      </c>
      <c r="O116" s="92" t="s">
        <v>550</v>
      </c>
      <c r="P116" s="32"/>
    </row>
    <row r="117" spans="1:16" ht="31.5" x14ac:dyDescent="0.4">
      <c r="A117" s="147" t="s">
        <v>46</v>
      </c>
      <c r="B117" s="148"/>
      <c r="C117" s="149" t="s">
        <v>79</v>
      </c>
      <c r="D117" s="150"/>
      <c r="E117" s="147" t="s">
        <v>543</v>
      </c>
      <c r="F117" s="148"/>
      <c r="G117" s="92" t="s">
        <v>543</v>
      </c>
      <c r="H117" s="147"/>
      <c r="I117" s="148"/>
      <c r="J117" s="44" t="s">
        <v>785</v>
      </c>
      <c r="K117" s="44">
        <v>1378681</v>
      </c>
      <c r="L117" s="45">
        <v>1</v>
      </c>
      <c r="M117" s="46">
        <v>491.99</v>
      </c>
      <c r="N117" s="77">
        <f t="shared" si="1"/>
        <v>491.99</v>
      </c>
      <c r="O117" s="92" t="s">
        <v>550</v>
      </c>
      <c r="P117" s="32"/>
    </row>
    <row r="118" spans="1:16" ht="15.75" x14ac:dyDescent="0.4">
      <c r="A118" s="147" t="s">
        <v>46</v>
      </c>
      <c r="B118" s="148"/>
      <c r="C118" s="149" t="s">
        <v>79</v>
      </c>
      <c r="D118" s="150"/>
      <c r="E118" s="147" t="s">
        <v>543</v>
      </c>
      <c r="F118" s="148"/>
      <c r="G118" s="92" t="s">
        <v>543</v>
      </c>
      <c r="H118" s="147"/>
      <c r="I118" s="148"/>
      <c r="J118" s="44" t="s">
        <v>786</v>
      </c>
      <c r="K118" s="44" t="s">
        <v>789</v>
      </c>
      <c r="L118" s="45">
        <v>4</v>
      </c>
      <c r="M118" s="46">
        <v>532.99</v>
      </c>
      <c r="N118" s="77">
        <f t="shared" si="1"/>
        <v>2131.96</v>
      </c>
      <c r="O118" s="92" t="s">
        <v>550</v>
      </c>
      <c r="P118" s="32"/>
    </row>
    <row r="119" spans="1:16" ht="15.75" x14ac:dyDescent="0.4">
      <c r="A119" s="147" t="s">
        <v>46</v>
      </c>
      <c r="B119" s="148"/>
      <c r="C119" s="149" t="s">
        <v>79</v>
      </c>
      <c r="D119" s="150"/>
      <c r="E119" s="147" t="s">
        <v>543</v>
      </c>
      <c r="F119" s="148"/>
      <c r="G119" s="92" t="s">
        <v>543</v>
      </c>
      <c r="H119" s="147"/>
      <c r="I119" s="148"/>
      <c r="J119" s="44" t="s">
        <v>787</v>
      </c>
      <c r="K119" s="44" t="s">
        <v>788</v>
      </c>
      <c r="L119" s="45">
        <v>2</v>
      </c>
      <c r="M119" s="46">
        <v>360.79</v>
      </c>
      <c r="N119" s="77">
        <f t="shared" si="1"/>
        <v>721.58</v>
      </c>
      <c r="O119" s="92" t="s">
        <v>550</v>
      </c>
      <c r="P119" s="32"/>
    </row>
    <row r="120" spans="1:16" ht="15.75" x14ac:dyDescent="0.4">
      <c r="A120" s="147" t="s">
        <v>45</v>
      </c>
      <c r="B120" s="148"/>
      <c r="C120" s="149" t="s">
        <v>93</v>
      </c>
      <c r="D120" s="150"/>
      <c r="E120" s="147" t="s">
        <v>772</v>
      </c>
      <c r="F120" s="148"/>
      <c r="G120" s="44" t="s">
        <v>773</v>
      </c>
      <c r="H120" s="147" t="s">
        <v>572</v>
      </c>
      <c r="I120" s="148"/>
      <c r="J120" s="44" t="s">
        <v>791</v>
      </c>
      <c r="K120" s="44" t="s">
        <v>790</v>
      </c>
      <c r="L120" s="45">
        <v>1</v>
      </c>
      <c r="M120" s="46">
        <v>10044.450000000001</v>
      </c>
      <c r="N120" s="77">
        <f t="shared" si="1"/>
        <v>10044.450000000001</v>
      </c>
      <c r="O120" s="92" t="s">
        <v>550</v>
      </c>
      <c r="P120" s="32"/>
    </row>
    <row r="121" spans="1:16" ht="31.5" x14ac:dyDescent="0.4">
      <c r="A121" s="147" t="s">
        <v>46</v>
      </c>
      <c r="B121" s="148"/>
      <c r="C121" s="149" t="s">
        <v>79</v>
      </c>
      <c r="D121" s="150"/>
      <c r="E121" s="147" t="s">
        <v>543</v>
      </c>
      <c r="F121" s="148"/>
      <c r="G121" s="92" t="s">
        <v>543</v>
      </c>
      <c r="H121" s="147" t="s">
        <v>795</v>
      </c>
      <c r="I121" s="148"/>
      <c r="J121" s="44" t="s">
        <v>794</v>
      </c>
      <c r="K121" s="44">
        <v>1248296</v>
      </c>
      <c r="L121" s="45">
        <v>3</v>
      </c>
      <c r="M121" s="46">
        <v>699.99</v>
      </c>
      <c r="N121" s="77">
        <f t="shared" si="1"/>
        <v>2099.9700000000003</v>
      </c>
      <c r="O121" s="92" t="s">
        <v>550</v>
      </c>
      <c r="P121" s="32"/>
    </row>
    <row r="122" spans="1:16" ht="31.5" x14ac:dyDescent="0.4">
      <c r="A122" s="147" t="s">
        <v>72</v>
      </c>
      <c r="B122" s="148"/>
      <c r="C122" s="149" t="s">
        <v>67</v>
      </c>
      <c r="D122" s="150"/>
      <c r="E122" s="147" t="s">
        <v>796</v>
      </c>
      <c r="F122" s="148"/>
      <c r="G122" s="44" t="s">
        <v>797</v>
      </c>
      <c r="H122" s="147" t="s">
        <v>798</v>
      </c>
      <c r="I122" s="148"/>
      <c r="J122" s="44" t="s">
        <v>799</v>
      </c>
      <c r="K122" s="44"/>
      <c r="L122" s="45">
        <v>113</v>
      </c>
      <c r="M122" s="46">
        <v>3764.44</v>
      </c>
      <c r="N122" s="77">
        <f t="shared" si="1"/>
        <v>425381.72000000003</v>
      </c>
      <c r="O122" s="44" t="s">
        <v>4</v>
      </c>
      <c r="P122" s="32"/>
    </row>
    <row r="123" spans="1:16" ht="15.75" x14ac:dyDescent="0.4">
      <c r="A123" s="147" t="s">
        <v>72</v>
      </c>
      <c r="B123" s="148"/>
      <c r="C123" s="149" t="s">
        <v>67</v>
      </c>
      <c r="D123" s="150"/>
      <c r="E123" s="147" t="s">
        <v>796</v>
      </c>
      <c r="F123" s="148"/>
      <c r="G123" s="44" t="s">
        <v>800</v>
      </c>
      <c r="H123" s="147" t="s">
        <v>801</v>
      </c>
      <c r="I123" s="148"/>
      <c r="J123" s="44" t="s">
        <v>802</v>
      </c>
      <c r="K123" s="44"/>
      <c r="L123" s="45">
        <v>89</v>
      </c>
      <c r="M123" s="46">
        <v>1919.22</v>
      </c>
      <c r="N123" s="77">
        <f t="shared" si="1"/>
        <v>170810.58000000002</v>
      </c>
      <c r="O123" s="92" t="s">
        <v>4</v>
      </c>
      <c r="P123" s="32"/>
    </row>
    <row r="124" spans="1:16" ht="48.6" customHeight="1" x14ac:dyDescent="0.4">
      <c r="A124" s="147" t="s">
        <v>71</v>
      </c>
      <c r="B124" s="148"/>
      <c r="C124" s="149" t="s">
        <v>67</v>
      </c>
      <c r="D124" s="150"/>
      <c r="E124" s="147" t="s">
        <v>803</v>
      </c>
      <c r="F124" s="148"/>
      <c r="G124" s="44" t="s">
        <v>803</v>
      </c>
      <c r="H124" s="147" t="s">
        <v>811</v>
      </c>
      <c r="I124" s="148"/>
      <c r="J124" s="44" t="s">
        <v>804</v>
      </c>
      <c r="K124" s="44"/>
      <c r="L124" s="45">
        <v>1</v>
      </c>
      <c r="M124" s="46">
        <v>24523</v>
      </c>
      <c r="N124" s="77">
        <f t="shared" si="1"/>
        <v>24523</v>
      </c>
      <c r="O124" s="92" t="s">
        <v>4</v>
      </c>
      <c r="P124" s="32"/>
    </row>
    <row r="125" spans="1:16" ht="31.5" x14ac:dyDescent="0.4">
      <c r="A125" s="147" t="s">
        <v>71</v>
      </c>
      <c r="B125" s="148"/>
      <c r="C125" s="149" t="s">
        <v>67</v>
      </c>
      <c r="D125" s="150"/>
      <c r="E125" s="147" t="s">
        <v>803</v>
      </c>
      <c r="F125" s="148"/>
      <c r="G125" s="92" t="s">
        <v>803</v>
      </c>
      <c r="H125" s="147" t="s">
        <v>811</v>
      </c>
      <c r="I125" s="148"/>
      <c r="J125" s="92" t="s">
        <v>805</v>
      </c>
      <c r="K125" s="44"/>
      <c r="L125" s="45">
        <v>1</v>
      </c>
      <c r="M125" s="46">
        <v>77878.259999999995</v>
      </c>
      <c r="N125" s="77">
        <f t="shared" si="1"/>
        <v>77878.259999999995</v>
      </c>
      <c r="O125" s="92" t="s">
        <v>4</v>
      </c>
      <c r="P125" s="32"/>
    </row>
    <row r="126" spans="1:16" ht="31.5" x14ac:dyDescent="0.4">
      <c r="A126" s="147" t="s">
        <v>71</v>
      </c>
      <c r="B126" s="148"/>
      <c r="C126" s="149" t="s">
        <v>67</v>
      </c>
      <c r="D126" s="150"/>
      <c r="E126" s="147" t="s">
        <v>803</v>
      </c>
      <c r="F126" s="148"/>
      <c r="G126" s="92" t="s">
        <v>803</v>
      </c>
      <c r="H126" s="147" t="s">
        <v>811</v>
      </c>
      <c r="I126" s="148"/>
      <c r="J126" s="44" t="s">
        <v>806</v>
      </c>
      <c r="K126" s="44"/>
      <c r="L126" s="45">
        <v>1</v>
      </c>
      <c r="M126" s="46">
        <v>8536.4500000000007</v>
      </c>
      <c r="N126" s="77">
        <f t="shared" si="1"/>
        <v>8536.4500000000007</v>
      </c>
      <c r="O126" s="92" t="s">
        <v>4</v>
      </c>
      <c r="P126" s="32"/>
    </row>
    <row r="127" spans="1:16" ht="31.5" x14ac:dyDescent="0.4">
      <c r="A127" s="147" t="s">
        <v>71</v>
      </c>
      <c r="B127" s="148"/>
      <c r="C127" s="149" t="s">
        <v>67</v>
      </c>
      <c r="D127" s="150"/>
      <c r="E127" s="147" t="s">
        <v>803</v>
      </c>
      <c r="F127" s="148"/>
      <c r="G127" s="92" t="s">
        <v>803</v>
      </c>
      <c r="H127" s="147" t="s">
        <v>811</v>
      </c>
      <c r="I127" s="148"/>
      <c r="J127" s="44" t="s">
        <v>807</v>
      </c>
      <c r="K127" s="44"/>
      <c r="L127" s="45">
        <v>1</v>
      </c>
      <c r="M127" s="46">
        <v>8536.4500000000007</v>
      </c>
      <c r="N127" s="77">
        <f t="shared" si="1"/>
        <v>8536.4500000000007</v>
      </c>
      <c r="O127" s="92" t="s">
        <v>4</v>
      </c>
      <c r="P127" s="32"/>
    </row>
    <row r="128" spans="1:16" ht="31.5" x14ac:dyDescent="0.4">
      <c r="A128" s="147" t="s">
        <v>71</v>
      </c>
      <c r="B128" s="148"/>
      <c r="C128" s="149" t="s">
        <v>67</v>
      </c>
      <c r="D128" s="150"/>
      <c r="E128" s="147" t="s">
        <v>803</v>
      </c>
      <c r="F128" s="148"/>
      <c r="G128" s="92" t="s">
        <v>803</v>
      </c>
      <c r="H128" s="147" t="s">
        <v>811</v>
      </c>
      <c r="I128" s="148"/>
      <c r="J128" s="44" t="s">
        <v>808</v>
      </c>
      <c r="K128" s="44"/>
      <c r="L128" s="45">
        <v>1</v>
      </c>
      <c r="M128" s="46">
        <v>126615.28</v>
      </c>
      <c r="N128" s="77">
        <f t="shared" si="1"/>
        <v>126615.28</v>
      </c>
      <c r="O128" s="92" t="s">
        <v>4</v>
      </c>
      <c r="P128" s="32"/>
    </row>
    <row r="129" spans="1:16" ht="31.5" x14ac:dyDescent="0.4">
      <c r="A129" s="147" t="s">
        <v>71</v>
      </c>
      <c r="B129" s="148"/>
      <c r="C129" s="149" t="s">
        <v>67</v>
      </c>
      <c r="D129" s="150"/>
      <c r="E129" s="147" t="s">
        <v>803</v>
      </c>
      <c r="F129" s="148"/>
      <c r="G129" s="92" t="s">
        <v>803</v>
      </c>
      <c r="H129" s="147" t="s">
        <v>811</v>
      </c>
      <c r="I129" s="148"/>
      <c r="J129" s="44" t="s">
        <v>809</v>
      </c>
      <c r="K129" s="44"/>
      <c r="L129" s="45">
        <v>1</v>
      </c>
      <c r="M129" s="46">
        <v>126615.28</v>
      </c>
      <c r="N129" s="77">
        <f t="shared" si="1"/>
        <v>126615.28</v>
      </c>
      <c r="O129" s="92" t="s">
        <v>4</v>
      </c>
      <c r="P129" s="32"/>
    </row>
    <row r="130" spans="1:16" ht="31.5" x14ac:dyDescent="0.4">
      <c r="A130" s="147" t="s">
        <v>71</v>
      </c>
      <c r="B130" s="148"/>
      <c r="C130" s="149" t="s">
        <v>67</v>
      </c>
      <c r="D130" s="150"/>
      <c r="E130" s="147" t="s">
        <v>803</v>
      </c>
      <c r="F130" s="148"/>
      <c r="G130" s="92" t="s">
        <v>803</v>
      </c>
      <c r="H130" s="147" t="s">
        <v>811</v>
      </c>
      <c r="I130" s="148"/>
      <c r="J130" s="44" t="s">
        <v>810</v>
      </c>
      <c r="K130" s="44"/>
      <c r="L130" s="45">
        <v>1</v>
      </c>
      <c r="M130" s="46">
        <v>3495.1</v>
      </c>
      <c r="N130" s="77">
        <f t="shared" si="1"/>
        <v>3495.1</v>
      </c>
      <c r="O130" s="92" t="s">
        <v>4</v>
      </c>
      <c r="P130" s="32"/>
    </row>
    <row r="131" spans="1:16" ht="31.5" x14ac:dyDescent="0.4">
      <c r="A131" s="147" t="s">
        <v>71</v>
      </c>
      <c r="B131" s="148"/>
      <c r="C131" s="149" t="s">
        <v>67</v>
      </c>
      <c r="D131" s="150"/>
      <c r="E131" s="147" t="s">
        <v>812</v>
      </c>
      <c r="F131" s="148"/>
      <c r="G131" s="44" t="s">
        <v>812</v>
      </c>
      <c r="H131" s="147" t="s">
        <v>811</v>
      </c>
      <c r="I131" s="148"/>
      <c r="J131" s="44" t="s">
        <v>813</v>
      </c>
      <c r="K131" s="44" t="s">
        <v>814</v>
      </c>
      <c r="L131" s="45">
        <v>250</v>
      </c>
      <c r="M131" s="46">
        <v>430</v>
      </c>
      <c r="N131" s="77">
        <f t="shared" si="1"/>
        <v>107500</v>
      </c>
      <c r="O131" s="92" t="s">
        <v>4</v>
      </c>
      <c r="P131" s="32"/>
    </row>
    <row r="132" spans="1:16" ht="31.5" x14ac:dyDescent="0.4">
      <c r="A132" s="147" t="s">
        <v>71</v>
      </c>
      <c r="B132" s="148"/>
      <c r="C132" s="149" t="s">
        <v>67</v>
      </c>
      <c r="D132" s="150"/>
      <c r="E132" s="147" t="s">
        <v>812</v>
      </c>
      <c r="F132" s="148"/>
      <c r="G132" s="92" t="s">
        <v>812</v>
      </c>
      <c r="H132" s="147" t="s">
        <v>811</v>
      </c>
      <c r="I132" s="148"/>
      <c r="J132" s="44" t="s">
        <v>815</v>
      </c>
      <c r="K132" s="44" t="s">
        <v>816</v>
      </c>
      <c r="L132" s="45">
        <v>252</v>
      </c>
      <c r="M132" s="46">
        <v>11.5</v>
      </c>
      <c r="N132" s="77">
        <f t="shared" ref="N132:N195" si="2">$L132*$M132</f>
        <v>2898</v>
      </c>
      <c r="O132" s="92" t="s">
        <v>4</v>
      </c>
      <c r="P132" s="32"/>
    </row>
    <row r="133" spans="1:16" ht="47.25" x14ac:dyDescent="0.4">
      <c r="A133" s="147" t="s">
        <v>71</v>
      </c>
      <c r="B133" s="148"/>
      <c r="C133" s="149" t="s">
        <v>67</v>
      </c>
      <c r="D133" s="150"/>
      <c r="E133" s="147" t="s">
        <v>812</v>
      </c>
      <c r="F133" s="148"/>
      <c r="G133" s="92" t="s">
        <v>812</v>
      </c>
      <c r="H133" s="147" t="s">
        <v>811</v>
      </c>
      <c r="I133" s="148"/>
      <c r="J133" s="44" t="s">
        <v>817</v>
      </c>
      <c r="K133" s="44" t="s">
        <v>818</v>
      </c>
      <c r="L133" s="45">
        <v>2</v>
      </c>
      <c r="M133" s="46">
        <v>370</v>
      </c>
      <c r="N133" s="77">
        <f t="shared" si="2"/>
        <v>740</v>
      </c>
      <c r="O133" s="92" t="s">
        <v>4</v>
      </c>
      <c r="P133" s="32"/>
    </row>
    <row r="134" spans="1:16" ht="31.5" x14ac:dyDescent="0.4">
      <c r="A134" s="147" t="s">
        <v>71</v>
      </c>
      <c r="B134" s="148"/>
      <c r="C134" s="149" t="s">
        <v>67</v>
      </c>
      <c r="D134" s="150"/>
      <c r="E134" s="147" t="s">
        <v>812</v>
      </c>
      <c r="F134" s="148"/>
      <c r="G134" s="92" t="s">
        <v>812</v>
      </c>
      <c r="H134" s="147" t="s">
        <v>811</v>
      </c>
      <c r="I134" s="148"/>
      <c r="J134" s="44" t="s">
        <v>819</v>
      </c>
      <c r="K134" s="44"/>
      <c r="L134" s="45">
        <v>1</v>
      </c>
      <c r="M134" s="46">
        <f>12937+3700+145</f>
        <v>16782</v>
      </c>
      <c r="N134" s="77">
        <f t="shared" si="2"/>
        <v>16782</v>
      </c>
      <c r="O134" s="92" t="s">
        <v>4</v>
      </c>
      <c r="P134" s="32"/>
    </row>
    <row r="135" spans="1:16" ht="31.5" x14ac:dyDescent="0.4">
      <c r="A135" s="147" t="s">
        <v>71</v>
      </c>
      <c r="B135" s="148"/>
      <c r="C135" s="149" t="s">
        <v>67</v>
      </c>
      <c r="D135" s="150"/>
      <c r="E135" s="147" t="s">
        <v>812</v>
      </c>
      <c r="F135" s="148"/>
      <c r="G135" s="92" t="s">
        <v>812</v>
      </c>
      <c r="H135" s="147" t="s">
        <v>822</v>
      </c>
      <c r="I135" s="148"/>
      <c r="J135" s="44" t="s">
        <v>820</v>
      </c>
      <c r="K135" s="44" t="s">
        <v>821</v>
      </c>
      <c r="L135" s="45">
        <v>90</v>
      </c>
      <c r="M135" s="46">
        <v>97</v>
      </c>
      <c r="N135" s="77">
        <f t="shared" si="2"/>
        <v>8730</v>
      </c>
      <c r="O135" s="92" t="s">
        <v>4</v>
      </c>
      <c r="P135" s="32"/>
    </row>
    <row r="136" spans="1:16" ht="31.5" x14ac:dyDescent="0.4">
      <c r="A136" s="147" t="s">
        <v>71</v>
      </c>
      <c r="B136" s="148"/>
      <c r="C136" s="149" t="s">
        <v>67</v>
      </c>
      <c r="D136" s="150"/>
      <c r="E136" s="147" t="s">
        <v>812</v>
      </c>
      <c r="F136" s="148"/>
      <c r="G136" s="92" t="s">
        <v>812</v>
      </c>
      <c r="H136" s="147" t="s">
        <v>825</v>
      </c>
      <c r="I136" s="148"/>
      <c r="J136" s="44" t="s">
        <v>823</v>
      </c>
      <c r="K136" s="44" t="s">
        <v>824</v>
      </c>
      <c r="L136" s="45">
        <v>40</v>
      </c>
      <c r="M136" s="46">
        <v>141</v>
      </c>
      <c r="N136" s="77">
        <f t="shared" si="2"/>
        <v>5640</v>
      </c>
      <c r="O136" s="92" t="s">
        <v>4</v>
      </c>
      <c r="P136" s="32"/>
    </row>
    <row r="137" spans="1:16" ht="63" x14ac:dyDescent="0.4">
      <c r="A137" s="147" t="s">
        <v>71</v>
      </c>
      <c r="B137" s="148"/>
      <c r="C137" s="149" t="s">
        <v>67</v>
      </c>
      <c r="D137" s="150"/>
      <c r="E137" s="147" t="s">
        <v>812</v>
      </c>
      <c r="F137" s="148"/>
      <c r="G137" s="92" t="s">
        <v>812</v>
      </c>
      <c r="H137" s="147" t="s">
        <v>828</v>
      </c>
      <c r="I137" s="148"/>
      <c r="J137" s="44" t="s">
        <v>826</v>
      </c>
      <c r="K137" s="44" t="s">
        <v>827</v>
      </c>
      <c r="L137" s="45">
        <v>10</v>
      </c>
      <c r="M137" s="46">
        <v>292</v>
      </c>
      <c r="N137" s="77">
        <f t="shared" si="2"/>
        <v>2920</v>
      </c>
      <c r="O137" s="92" t="s">
        <v>4</v>
      </c>
      <c r="P137" s="32"/>
    </row>
    <row r="138" spans="1:16" ht="15.75" x14ac:dyDescent="0.4">
      <c r="A138" s="147" t="s">
        <v>71</v>
      </c>
      <c r="B138" s="148"/>
      <c r="C138" s="149" t="s">
        <v>67</v>
      </c>
      <c r="D138" s="150"/>
      <c r="E138" s="147" t="s">
        <v>812</v>
      </c>
      <c r="F138" s="148"/>
      <c r="G138" s="92" t="s">
        <v>812</v>
      </c>
      <c r="H138" s="147" t="s">
        <v>831</v>
      </c>
      <c r="I138" s="148"/>
      <c r="J138" s="44" t="s">
        <v>829</v>
      </c>
      <c r="K138" s="44" t="s">
        <v>830</v>
      </c>
      <c r="L138" s="45">
        <v>37</v>
      </c>
      <c r="M138" s="46">
        <v>695</v>
      </c>
      <c r="N138" s="77">
        <f t="shared" si="2"/>
        <v>25715</v>
      </c>
      <c r="O138" s="92" t="s">
        <v>4</v>
      </c>
      <c r="P138" s="32"/>
    </row>
    <row r="139" spans="1:16" ht="31.5" x14ac:dyDescent="0.4">
      <c r="A139" s="147" t="s">
        <v>71</v>
      </c>
      <c r="B139" s="148"/>
      <c r="C139" s="149" t="s">
        <v>67</v>
      </c>
      <c r="D139" s="150"/>
      <c r="E139" s="147" t="s">
        <v>812</v>
      </c>
      <c r="F139" s="148"/>
      <c r="G139" s="92" t="s">
        <v>812</v>
      </c>
      <c r="H139" s="147" t="s">
        <v>834</v>
      </c>
      <c r="I139" s="148"/>
      <c r="J139" s="44" t="s">
        <v>832</v>
      </c>
      <c r="K139" s="44" t="s">
        <v>833</v>
      </c>
      <c r="L139" s="45">
        <v>37</v>
      </c>
      <c r="M139" s="46">
        <v>180</v>
      </c>
      <c r="N139" s="77">
        <f t="shared" si="2"/>
        <v>6660</v>
      </c>
      <c r="O139" s="92" t="s">
        <v>4</v>
      </c>
      <c r="P139" s="32"/>
    </row>
    <row r="140" spans="1:16" ht="31.5" x14ac:dyDescent="0.4">
      <c r="A140" s="147" t="s">
        <v>71</v>
      </c>
      <c r="B140" s="148"/>
      <c r="C140" s="149" t="s">
        <v>67</v>
      </c>
      <c r="D140" s="150"/>
      <c r="E140" s="147" t="s">
        <v>812</v>
      </c>
      <c r="F140" s="148"/>
      <c r="G140" s="92" t="s">
        <v>812</v>
      </c>
      <c r="H140" s="147" t="s">
        <v>837</v>
      </c>
      <c r="I140" s="148"/>
      <c r="J140" s="44" t="s">
        <v>836</v>
      </c>
      <c r="K140" s="44" t="s">
        <v>835</v>
      </c>
      <c r="L140" s="45">
        <v>37</v>
      </c>
      <c r="M140" s="46">
        <v>66</v>
      </c>
      <c r="N140" s="77">
        <f t="shared" si="2"/>
        <v>2442</v>
      </c>
      <c r="O140" s="92" t="s">
        <v>4</v>
      </c>
      <c r="P140" s="32"/>
    </row>
    <row r="141" spans="1:16" ht="47.25" x14ac:dyDescent="0.4">
      <c r="A141" s="147" t="s">
        <v>71</v>
      </c>
      <c r="B141" s="148"/>
      <c r="C141" s="149" t="s">
        <v>67</v>
      </c>
      <c r="D141" s="150"/>
      <c r="E141" s="147" t="s">
        <v>812</v>
      </c>
      <c r="F141" s="148"/>
      <c r="G141" s="92" t="s">
        <v>812</v>
      </c>
      <c r="H141" s="147" t="s">
        <v>840</v>
      </c>
      <c r="I141" s="148"/>
      <c r="J141" s="92" t="s">
        <v>838</v>
      </c>
      <c r="K141" s="44" t="s">
        <v>839</v>
      </c>
      <c r="L141" s="45">
        <v>54</v>
      </c>
      <c r="M141" s="46">
        <v>1295</v>
      </c>
      <c r="N141" s="77">
        <f t="shared" si="2"/>
        <v>69930</v>
      </c>
      <c r="O141" s="92" t="s">
        <v>4</v>
      </c>
      <c r="P141" s="32"/>
    </row>
    <row r="142" spans="1:16" ht="31.5" x14ac:dyDescent="0.4">
      <c r="A142" s="147" t="s">
        <v>71</v>
      </c>
      <c r="B142" s="148"/>
      <c r="C142" s="149" t="s">
        <v>67</v>
      </c>
      <c r="D142" s="150"/>
      <c r="E142" s="147" t="s">
        <v>812</v>
      </c>
      <c r="F142" s="148"/>
      <c r="G142" s="92" t="s">
        <v>812</v>
      </c>
      <c r="H142" s="147" t="s">
        <v>843</v>
      </c>
      <c r="I142" s="148"/>
      <c r="J142" s="92" t="s">
        <v>841</v>
      </c>
      <c r="K142" s="44" t="s">
        <v>842</v>
      </c>
      <c r="L142" s="45">
        <v>64</v>
      </c>
      <c r="M142" s="46">
        <v>153</v>
      </c>
      <c r="N142" s="77">
        <f t="shared" si="2"/>
        <v>9792</v>
      </c>
      <c r="O142" s="92" t="s">
        <v>4</v>
      </c>
      <c r="P142" s="32"/>
    </row>
    <row r="143" spans="1:16" ht="31.5" x14ac:dyDescent="0.4">
      <c r="A143" s="147" t="s">
        <v>71</v>
      </c>
      <c r="B143" s="148"/>
      <c r="C143" s="149" t="s">
        <v>67</v>
      </c>
      <c r="D143" s="150"/>
      <c r="E143" s="147" t="s">
        <v>812</v>
      </c>
      <c r="F143" s="148"/>
      <c r="G143" s="92" t="s">
        <v>812</v>
      </c>
      <c r="H143" s="147" t="s">
        <v>834</v>
      </c>
      <c r="I143" s="148"/>
      <c r="J143" s="44" t="s">
        <v>832</v>
      </c>
      <c r="K143" s="44" t="s">
        <v>833</v>
      </c>
      <c r="L143" s="45">
        <v>141</v>
      </c>
      <c r="M143" s="46">
        <v>180</v>
      </c>
      <c r="N143" s="77">
        <f t="shared" si="2"/>
        <v>25380</v>
      </c>
      <c r="O143" s="92" t="s">
        <v>4</v>
      </c>
      <c r="P143" s="32"/>
    </row>
    <row r="144" spans="1:16" ht="31.5" x14ac:dyDescent="0.4">
      <c r="A144" s="147" t="s">
        <v>71</v>
      </c>
      <c r="B144" s="148"/>
      <c r="C144" s="149" t="s">
        <v>67</v>
      </c>
      <c r="D144" s="150"/>
      <c r="E144" s="147" t="s">
        <v>812</v>
      </c>
      <c r="F144" s="148"/>
      <c r="G144" s="92" t="s">
        <v>812</v>
      </c>
      <c r="H144" s="147" t="s">
        <v>837</v>
      </c>
      <c r="I144" s="148"/>
      <c r="J144" s="44" t="s">
        <v>836</v>
      </c>
      <c r="K144" s="44" t="s">
        <v>835</v>
      </c>
      <c r="L144" s="45">
        <v>54</v>
      </c>
      <c r="M144" s="46">
        <v>66</v>
      </c>
      <c r="N144" s="77">
        <f t="shared" si="2"/>
        <v>3564</v>
      </c>
      <c r="O144" s="92" t="s">
        <v>4</v>
      </c>
      <c r="P144" s="32"/>
    </row>
    <row r="145" spans="1:16" ht="15.75" x14ac:dyDescent="0.4">
      <c r="A145" s="147" t="s">
        <v>71</v>
      </c>
      <c r="B145" s="148"/>
      <c r="C145" s="149" t="s">
        <v>67</v>
      </c>
      <c r="D145" s="150"/>
      <c r="E145" s="147" t="s">
        <v>812</v>
      </c>
      <c r="F145" s="148"/>
      <c r="G145" s="92" t="s">
        <v>812</v>
      </c>
      <c r="H145" s="147" t="s">
        <v>846</v>
      </c>
      <c r="I145" s="148"/>
      <c r="J145" s="44" t="s">
        <v>844</v>
      </c>
      <c r="K145" s="44" t="s">
        <v>845</v>
      </c>
      <c r="L145" s="45">
        <v>15</v>
      </c>
      <c r="M145" s="46">
        <v>268</v>
      </c>
      <c r="N145" s="77">
        <f t="shared" si="2"/>
        <v>4020</v>
      </c>
      <c r="O145" s="92" t="s">
        <v>4</v>
      </c>
      <c r="P145" s="32"/>
    </row>
    <row r="146" spans="1:16" ht="47.25" x14ac:dyDescent="0.4">
      <c r="A146" s="147" t="s">
        <v>71</v>
      </c>
      <c r="B146" s="148"/>
      <c r="C146" s="149" t="s">
        <v>67</v>
      </c>
      <c r="D146" s="150"/>
      <c r="E146" s="147" t="s">
        <v>812</v>
      </c>
      <c r="F146" s="148"/>
      <c r="G146" s="92" t="s">
        <v>812</v>
      </c>
      <c r="H146" s="147" t="s">
        <v>847</v>
      </c>
      <c r="I146" s="148"/>
      <c r="J146" s="44" t="s">
        <v>838</v>
      </c>
      <c r="K146" s="44" t="s">
        <v>839</v>
      </c>
      <c r="L146" s="45">
        <v>110</v>
      </c>
      <c r="M146" s="46">
        <v>1295</v>
      </c>
      <c r="N146" s="77">
        <f t="shared" si="2"/>
        <v>142450</v>
      </c>
      <c r="O146" s="92" t="s">
        <v>4</v>
      </c>
      <c r="P146" s="32"/>
    </row>
    <row r="147" spans="1:16" ht="31.5" x14ac:dyDescent="0.4">
      <c r="A147" s="147" t="s">
        <v>71</v>
      </c>
      <c r="B147" s="148"/>
      <c r="C147" s="149" t="s">
        <v>67</v>
      </c>
      <c r="D147" s="150"/>
      <c r="E147" s="147" t="s">
        <v>812</v>
      </c>
      <c r="F147" s="148"/>
      <c r="G147" s="92" t="s">
        <v>812</v>
      </c>
      <c r="H147" s="147" t="s">
        <v>843</v>
      </c>
      <c r="I147" s="148"/>
      <c r="J147" s="44" t="s">
        <v>841</v>
      </c>
      <c r="K147" s="44" t="s">
        <v>842</v>
      </c>
      <c r="L147" s="45">
        <v>131</v>
      </c>
      <c r="M147" s="46">
        <v>153</v>
      </c>
      <c r="N147" s="77">
        <f t="shared" si="2"/>
        <v>20043</v>
      </c>
      <c r="O147" s="92" t="s">
        <v>4</v>
      </c>
      <c r="P147" s="32"/>
    </row>
    <row r="148" spans="1:16" ht="47.25" x14ac:dyDescent="0.4">
      <c r="A148" s="147" t="s">
        <v>71</v>
      </c>
      <c r="B148" s="148"/>
      <c r="C148" s="149" t="s">
        <v>67</v>
      </c>
      <c r="D148" s="150"/>
      <c r="E148" s="147" t="s">
        <v>812</v>
      </c>
      <c r="F148" s="148"/>
      <c r="G148" s="92" t="s">
        <v>812</v>
      </c>
      <c r="H148" s="147" t="s">
        <v>831</v>
      </c>
      <c r="I148" s="148"/>
      <c r="J148" s="44" t="s">
        <v>848</v>
      </c>
      <c r="K148" s="44" t="s">
        <v>849</v>
      </c>
      <c r="L148" s="45">
        <v>16</v>
      </c>
      <c r="M148" s="46">
        <v>1295</v>
      </c>
      <c r="N148" s="77">
        <f t="shared" si="2"/>
        <v>20720</v>
      </c>
      <c r="O148" s="92" t="s">
        <v>4</v>
      </c>
      <c r="P148" s="32"/>
    </row>
    <row r="149" spans="1:16" ht="31.5" x14ac:dyDescent="0.4">
      <c r="A149" s="147" t="s">
        <v>71</v>
      </c>
      <c r="B149" s="148"/>
      <c r="C149" s="149" t="s">
        <v>67</v>
      </c>
      <c r="D149" s="150"/>
      <c r="E149" s="147" t="s">
        <v>812</v>
      </c>
      <c r="F149" s="148"/>
      <c r="G149" s="92" t="s">
        <v>812</v>
      </c>
      <c r="H149" s="147" t="s">
        <v>852</v>
      </c>
      <c r="I149" s="148"/>
      <c r="J149" s="44" t="s">
        <v>850</v>
      </c>
      <c r="K149" s="44" t="s">
        <v>851</v>
      </c>
      <c r="L149" s="45">
        <v>79</v>
      </c>
      <c r="M149" s="46">
        <v>39</v>
      </c>
      <c r="N149" s="77">
        <f t="shared" si="2"/>
        <v>3081</v>
      </c>
      <c r="O149" s="92" t="s">
        <v>4</v>
      </c>
      <c r="P149" s="32"/>
    </row>
    <row r="150" spans="1:16" ht="31.5" x14ac:dyDescent="0.4">
      <c r="A150" s="147" t="s">
        <v>71</v>
      </c>
      <c r="B150" s="148"/>
      <c r="C150" s="149" t="s">
        <v>67</v>
      </c>
      <c r="D150" s="150"/>
      <c r="E150" s="147" t="s">
        <v>812</v>
      </c>
      <c r="F150" s="148"/>
      <c r="G150" s="92" t="s">
        <v>812</v>
      </c>
      <c r="H150" s="147" t="s">
        <v>859</v>
      </c>
      <c r="I150" s="148"/>
      <c r="J150" s="44" t="s">
        <v>853</v>
      </c>
      <c r="K150" s="44" t="s">
        <v>854</v>
      </c>
      <c r="L150" s="45">
        <v>52</v>
      </c>
      <c r="M150" s="46">
        <v>2075</v>
      </c>
      <c r="N150" s="77">
        <f t="shared" si="2"/>
        <v>107900</v>
      </c>
      <c r="O150" s="92" t="s">
        <v>4</v>
      </c>
      <c r="P150" s="32"/>
    </row>
    <row r="151" spans="1:16" ht="31.5" x14ac:dyDescent="0.4">
      <c r="A151" s="147" t="s">
        <v>71</v>
      </c>
      <c r="B151" s="148"/>
      <c r="C151" s="149" t="s">
        <v>67</v>
      </c>
      <c r="D151" s="150"/>
      <c r="E151" s="147" t="s">
        <v>812</v>
      </c>
      <c r="F151" s="148"/>
      <c r="G151" s="92" t="s">
        <v>812</v>
      </c>
      <c r="H151" s="147" t="s">
        <v>834</v>
      </c>
      <c r="I151" s="148"/>
      <c r="J151" s="44" t="s">
        <v>855</v>
      </c>
      <c r="K151" s="44" t="s">
        <v>856</v>
      </c>
      <c r="L151" s="45">
        <v>52</v>
      </c>
      <c r="M151" s="46">
        <v>250</v>
      </c>
      <c r="N151" s="77">
        <f t="shared" si="2"/>
        <v>13000</v>
      </c>
      <c r="O151" s="92" t="s">
        <v>4</v>
      </c>
      <c r="P151" s="32"/>
    </row>
    <row r="152" spans="1:16" ht="15.75" x14ac:dyDescent="0.4">
      <c r="A152" s="147" t="s">
        <v>71</v>
      </c>
      <c r="B152" s="148"/>
      <c r="C152" s="149" t="s">
        <v>67</v>
      </c>
      <c r="D152" s="150"/>
      <c r="E152" s="147" t="s">
        <v>812</v>
      </c>
      <c r="F152" s="148"/>
      <c r="G152" s="92" t="s">
        <v>812</v>
      </c>
      <c r="H152" s="147" t="s">
        <v>859</v>
      </c>
      <c r="I152" s="148"/>
      <c r="J152" s="44" t="s">
        <v>857</v>
      </c>
      <c r="K152" s="44" t="s">
        <v>858</v>
      </c>
      <c r="L152" s="45">
        <v>8</v>
      </c>
      <c r="M152" s="46">
        <v>975</v>
      </c>
      <c r="N152" s="77">
        <f t="shared" si="2"/>
        <v>7800</v>
      </c>
      <c r="O152" s="92" t="s">
        <v>4</v>
      </c>
      <c r="P152" s="32"/>
    </row>
    <row r="153" spans="1:16" ht="47.25" x14ac:dyDescent="0.4">
      <c r="A153" s="147" t="s">
        <v>71</v>
      </c>
      <c r="B153" s="148"/>
      <c r="C153" s="149" t="s">
        <v>67</v>
      </c>
      <c r="D153" s="150"/>
      <c r="E153" s="147" t="s">
        <v>812</v>
      </c>
      <c r="F153" s="148"/>
      <c r="G153" s="92" t="s">
        <v>812</v>
      </c>
      <c r="H153" s="147" t="s">
        <v>846</v>
      </c>
      <c r="I153" s="148"/>
      <c r="J153" s="44" t="s">
        <v>860</v>
      </c>
      <c r="K153" s="44" t="s">
        <v>861</v>
      </c>
      <c r="L153" s="45">
        <v>1800</v>
      </c>
      <c r="M153" s="46">
        <v>328</v>
      </c>
      <c r="N153" s="77">
        <f t="shared" si="2"/>
        <v>590400</v>
      </c>
      <c r="O153" s="92" t="s">
        <v>4</v>
      </c>
      <c r="P153" s="32"/>
    </row>
    <row r="154" spans="1:16" ht="31.5" x14ac:dyDescent="0.4">
      <c r="A154" s="147" t="s">
        <v>71</v>
      </c>
      <c r="B154" s="148"/>
      <c r="C154" s="149" t="s">
        <v>67</v>
      </c>
      <c r="D154" s="150"/>
      <c r="E154" s="147" t="s">
        <v>812</v>
      </c>
      <c r="F154" s="148"/>
      <c r="G154" s="92" t="s">
        <v>812</v>
      </c>
      <c r="H154" s="147" t="s">
        <v>864</v>
      </c>
      <c r="I154" s="148"/>
      <c r="J154" s="44" t="s">
        <v>862</v>
      </c>
      <c r="K154" s="44" t="s">
        <v>863</v>
      </c>
      <c r="L154" s="45">
        <v>1800</v>
      </c>
      <c r="M154" s="46">
        <v>25</v>
      </c>
      <c r="N154" s="77">
        <f t="shared" si="2"/>
        <v>45000</v>
      </c>
      <c r="O154" s="92" t="s">
        <v>4</v>
      </c>
      <c r="P154" s="32"/>
    </row>
    <row r="155" spans="1:16" ht="47.25" x14ac:dyDescent="0.4">
      <c r="A155" s="147" t="s">
        <v>71</v>
      </c>
      <c r="B155" s="148"/>
      <c r="C155" s="149" t="s">
        <v>67</v>
      </c>
      <c r="D155" s="150"/>
      <c r="E155" s="147" t="s">
        <v>812</v>
      </c>
      <c r="F155" s="148"/>
      <c r="G155" s="92" t="s">
        <v>812</v>
      </c>
      <c r="H155" s="147" t="s">
        <v>859</v>
      </c>
      <c r="I155" s="148"/>
      <c r="J155" s="44" t="s">
        <v>848</v>
      </c>
      <c r="K155" s="44" t="s">
        <v>849</v>
      </c>
      <c r="L155" s="45">
        <v>15</v>
      </c>
      <c r="M155" s="46">
        <v>1295</v>
      </c>
      <c r="N155" s="77">
        <f t="shared" si="2"/>
        <v>19425</v>
      </c>
      <c r="O155" s="92" t="s">
        <v>4</v>
      </c>
      <c r="P155" s="32"/>
    </row>
    <row r="156" spans="1:16" ht="31.5" x14ac:dyDescent="0.4">
      <c r="A156" s="147" t="s">
        <v>71</v>
      </c>
      <c r="B156" s="148"/>
      <c r="C156" s="149" t="s">
        <v>67</v>
      </c>
      <c r="D156" s="150"/>
      <c r="E156" s="147" t="s">
        <v>812</v>
      </c>
      <c r="F156" s="148"/>
      <c r="G156" s="92" t="s">
        <v>812</v>
      </c>
      <c r="H156" s="147" t="s">
        <v>859</v>
      </c>
      <c r="I156" s="148"/>
      <c r="J156" s="44" t="s">
        <v>865</v>
      </c>
      <c r="K156" s="44" t="s">
        <v>866</v>
      </c>
      <c r="L156" s="45">
        <v>40</v>
      </c>
      <c r="M156" s="46">
        <v>2149</v>
      </c>
      <c r="N156" s="77">
        <f t="shared" si="2"/>
        <v>85960</v>
      </c>
      <c r="O156" s="92" t="s">
        <v>4</v>
      </c>
      <c r="P156" s="32"/>
    </row>
    <row r="157" spans="1:16" ht="31.5" x14ac:dyDescent="0.4">
      <c r="A157" s="147" t="s">
        <v>71</v>
      </c>
      <c r="B157" s="148"/>
      <c r="C157" s="149" t="s">
        <v>67</v>
      </c>
      <c r="D157" s="150"/>
      <c r="E157" s="147" t="s">
        <v>812</v>
      </c>
      <c r="F157" s="148"/>
      <c r="G157" s="92" t="s">
        <v>812</v>
      </c>
      <c r="H157" s="147" t="s">
        <v>869</v>
      </c>
      <c r="I157" s="148"/>
      <c r="J157" s="44" t="s">
        <v>867</v>
      </c>
      <c r="K157" s="44" t="s">
        <v>868</v>
      </c>
      <c r="L157" s="45">
        <v>10</v>
      </c>
      <c r="M157" s="46">
        <v>795</v>
      </c>
      <c r="N157" s="77">
        <f t="shared" si="2"/>
        <v>7950</v>
      </c>
      <c r="O157" s="92" t="s">
        <v>4</v>
      </c>
      <c r="P157" s="32"/>
    </row>
    <row r="158" spans="1:16" ht="31.5" x14ac:dyDescent="0.4">
      <c r="A158" s="147" t="s">
        <v>71</v>
      </c>
      <c r="B158" s="148"/>
      <c r="C158" s="149" t="s">
        <v>67</v>
      </c>
      <c r="D158" s="150"/>
      <c r="E158" s="147" t="s">
        <v>812</v>
      </c>
      <c r="F158" s="148"/>
      <c r="G158" s="92" t="s">
        <v>812</v>
      </c>
      <c r="H158" s="147" t="s">
        <v>872</v>
      </c>
      <c r="I158" s="148"/>
      <c r="J158" s="44" t="s">
        <v>870</v>
      </c>
      <c r="K158" s="44" t="s">
        <v>871</v>
      </c>
      <c r="L158" s="45">
        <v>10</v>
      </c>
      <c r="M158" s="46">
        <v>220</v>
      </c>
      <c r="N158" s="77">
        <f t="shared" si="2"/>
        <v>2200</v>
      </c>
      <c r="O158" s="92" t="s">
        <v>4</v>
      </c>
      <c r="P158" s="32"/>
    </row>
    <row r="159" spans="1:16" ht="15.75" x14ac:dyDescent="0.4">
      <c r="A159" s="147" t="s">
        <v>71</v>
      </c>
      <c r="B159" s="148"/>
      <c r="C159" s="149" t="s">
        <v>67</v>
      </c>
      <c r="D159" s="150"/>
      <c r="E159" s="147" t="s">
        <v>812</v>
      </c>
      <c r="F159" s="148"/>
      <c r="G159" s="92" t="s">
        <v>812</v>
      </c>
      <c r="H159" s="147" t="s">
        <v>859</v>
      </c>
      <c r="I159" s="148"/>
      <c r="J159" s="44" t="s">
        <v>873</v>
      </c>
      <c r="K159" s="93" t="s">
        <v>874</v>
      </c>
      <c r="L159" s="45">
        <v>20</v>
      </c>
      <c r="M159" s="46">
        <v>1097</v>
      </c>
      <c r="N159" s="77">
        <f t="shared" si="2"/>
        <v>21940</v>
      </c>
      <c r="O159" s="92" t="s">
        <v>4</v>
      </c>
      <c r="P159" s="32"/>
    </row>
    <row r="160" spans="1:16" ht="15.75" x14ac:dyDescent="0.4">
      <c r="A160" s="147" t="s">
        <v>71</v>
      </c>
      <c r="B160" s="148"/>
      <c r="C160" s="149" t="s">
        <v>67</v>
      </c>
      <c r="D160" s="150"/>
      <c r="E160" s="147" t="s">
        <v>812</v>
      </c>
      <c r="F160" s="148"/>
      <c r="G160" s="92" t="s">
        <v>812</v>
      </c>
      <c r="H160" s="147" t="s">
        <v>875</v>
      </c>
      <c r="I160" s="148"/>
      <c r="J160" s="44" t="s">
        <v>876</v>
      </c>
      <c r="K160" s="93" t="s">
        <v>877</v>
      </c>
      <c r="L160" s="45">
        <v>20</v>
      </c>
      <c r="M160" s="46">
        <v>71</v>
      </c>
      <c r="N160" s="77">
        <f t="shared" si="2"/>
        <v>1420</v>
      </c>
      <c r="O160" s="92" t="s">
        <v>4</v>
      </c>
      <c r="P160" s="32"/>
    </row>
    <row r="161" spans="1:16" ht="15.75" x14ac:dyDescent="0.4">
      <c r="A161" s="147" t="s">
        <v>71</v>
      </c>
      <c r="B161" s="148"/>
      <c r="C161" s="149" t="s">
        <v>67</v>
      </c>
      <c r="D161" s="150"/>
      <c r="E161" s="147" t="s">
        <v>812</v>
      </c>
      <c r="F161" s="148"/>
      <c r="G161" s="92" t="s">
        <v>812</v>
      </c>
      <c r="H161" s="147" t="s">
        <v>834</v>
      </c>
      <c r="I161" s="148"/>
      <c r="J161" s="44" t="s">
        <v>878</v>
      </c>
      <c r="K161" s="93" t="s">
        <v>879</v>
      </c>
      <c r="L161" s="45">
        <v>20</v>
      </c>
      <c r="M161" s="46">
        <v>255</v>
      </c>
      <c r="N161" s="77">
        <f t="shared" si="2"/>
        <v>5100</v>
      </c>
      <c r="O161" s="92" t="s">
        <v>4</v>
      </c>
      <c r="P161" s="32"/>
    </row>
    <row r="162" spans="1:16" ht="31.5" x14ac:dyDescent="0.4">
      <c r="A162" s="147" t="s">
        <v>54</v>
      </c>
      <c r="B162" s="148"/>
      <c r="C162" s="149" t="s">
        <v>67</v>
      </c>
      <c r="D162" s="150"/>
      <c r="E162" s="147" t="s">
        <v>880</v>
      </c>
      <c r="F162" s="148"/>
      <c r="G162" s="44" t="s">
        <v>881</v>
      </c>
      <c r="H162" s="147" t="s">
        <v>882</v>
      </c>
      <c r="I162" s="148"/>
      <c r="J162" s="44" t="s">
        <v>883</v>
      </c>
      <c r="K162" s="44">
        <v>111005195</v>
      </c>
      <c r="L162" s="45">
        <v>1</v>
      </c>
      <c r="M162" s="46">
        <v>1649</v>
      </c>
      <c r="N162" s="77">
        <f t="shared" si="2"/>
        <v>1649</v>
      </c>
      <c r="O162" s="44" t="s">
        <v>550</v>
      </c>
      <c r="P162" s="32"/>
    </row>
    <row r="163" spans="1:16" ht="31.5" x14ac:dyDescent="0.4">
      <c r="A163" s="147" t="s">
        <v>54</v>
      </c>
      <c r="B163" s="148"/>
      <c r="C163" s="149" t="s">
        <v>67</v>
      </c>
      <c r="D163" s="150"/>
      <c r="E163" s="147" t="s">
        <v>886</v>
      </c>
      <c r="F163" s="148"/>
      <c r="G163" s="44" t="s">
        <v>886</v>
      </c>
      <c r="H163" s="147" t="s">
        <v>887</v>
      </c>
      <c r="I163" s="148"/>
      <c r="J163" s="44" t="s">
        <v>884</v>
      </c>
      <c r="K163" s="44" t="s">
        <v>885</v>
      </c>
      <c r="L163" s="45">
        <v>1</v>
      </c>
      <c r="M163" s="46">
        <v>299</v>
      </c>
      <c r="N163" s="77">
        <f t="shared" si="2"/>
        <v>299</v>
      </c>
      <c r="O163" s="92" t="s">
        <v>550</v>
      </c>
      <c r="P163" s="32"/>
    </row>
    <row r="164" spans="1:16" ht="15.75" x14ac:dyDescent="0.4">
      <c r="A164" s="147"/>
      <c r="B164" s="148"/>
      <c r="C164" s="149"/>
      <c r="D164" s="150"/>
      <c r="E164" s="147"/>
      <c r="F164" s="148"/>
      <c r="G164" s="44"/>
      <c r="H164" s="147"/>
      <c r="I164" s="148"/>
      <c r="J164" s="44"/>
      <c r="K164" s="44"/>
      <c r="L164" s="45"/>
      <c r="M164" s="46"/>
      <c r="N164" s="77">
        <f t="shared" si="2"/>
        <v>0</v>
      </c>
      <c r="O164" s="44"/>
      <c r="P164" s="32"/>
    </row>
    <row r="165" spans="1:16" ht="15.75" x14ac:dyDescent="0.4">
      <c r="A165" s="147"/>
      <c r="B165" s="148"/>
      <c r="C165" s="149"/>
      <c r="D165" s="150"/>
      <c r="E165" s="147"/>
      <c r="F165" s="148"/>
      <c r="G165" s="44"/>
      <c r="H165" s="147"/>
      <c r="I165" s="148"/>
      <c r="J165" s="44"/>
      <c r="K165" s="44"/>
      <c r="L165" s="45"/>
      <c r="M165" s="46"/>
      <c r="N165" s="77">
        <f t="shared" si="2"/>
        <v>0</v>
      </c>
      <c r="O165" s="44"/>
      <c r="P165" s="32"/>
    </row>
    <row r="166" spans="1:16" ht="15.75" x14ac:dyDescent="0.4">
      <c r="A166" s="147"/>
      <c r="B166" s="148"/>
      <c r="C166" s="149"/>
      <c r="D166" s="150"/>
      <c r="E166" s="147"/>
      <c r="F166" s="148"/>
      <c r="G166" s="44"/>
      <c r="H166" s="147"/>
      <c r="I166" s="148"/>
      <c r="J166" s="44"/>
      <c r="K166" s="44"/>
      <c r="L166" s="45"/>
      <c r="M166" s="46"/>
      <c r="N166" s="77">
        <f t="shared" si="2"/>
        <v>0</v>
      </c>
      <c r="O166" s="44"/>
      <c r="P166" s="32"/>
    </row>
    <row r="167" spans="1:16" ht="15.75" x14ac:dyDescent="0.4">
      <c r="A167" s="147"/>
      <c r="B167" s="148"/>
      <c r="C167" s="149"/>
      <c r="D167" s="150"/>
      <c r="E167" s="147"/>
      <c r="F167" s="148"/>
      <c r="G167" s="44"/>
      <c r="H167" s="147"/>
      <c r="I167" s="148"/>
      <c r="J167" s="44"/>
      <c r="K167" s="44"/>
      <c r="L167" s="45"/>
      <c r="M167" s="46"/>
      <c r="N167" s="77">
        <f t="shared" si="2"/>
        <v>0</v>
      </c>
      <c r="O167" s="44"/>
      <c r="P167" s="32"/>
    </row>
    <row r="168" spans="1:16" ht="15.75" x14ac:dyDescent="0.4">
      <c r="A168" s="147"/>
      <c r="B168" s="148"/>
      <c r="C168" s="149"/>
      <c r="D168" s="150"/>
      <c r="E168" s="147"/>
      <c r="F168" s="148"/>
      <c r="G168" s="44"/>
      <c r="H168" s="147"/>
      <c r="I168" s="148"/>
      <c r="J168" s="44"/>
      <c r="K168" s="44"/>
      <c r="L168" s="45"/>
      <c r="M168" s="46"/>
      <c r="N168" s="77">
        <f t="shared" si="2"/>
        <v>0</v>
      </c>
      <c r="O168" s="44"/>
      <c r="P168" s="32"/>
    </row>
    <row r="169" spans="1:16" ht="15.75" x14ac:dyDescent="0.4">
      <c r="A169" s="147"/>
      <c r="B169" s="148"/>
      <c r="C169" s="149"/>
      <c r="D169" s="150"/>
      <c r="E169" s="147"/>
      <c r="F169" s="148"/>
      <c r="G169" s="44"/>
      <c r="H169" s="147"/>
      <c r="I169" s="148"/>
      <c r="J169" s="44"/>
      <c r="K169" s="44"/>
      <c r="L169" s="45"/>
      <c r="M169" s="46"/>
      <c r="N169" s="77">
        <f t="shared" si="2"/>
        <v>0</v>
      </c>
      <c r="O169" s="44"/>
      <c r="P169" s="32"/>
    </row>
    <row r="170" spans="1:16" ht="15.75" x14ac:dyDescent="0.4">
      <c r="A170" s="147"/>
      <c r="B170" s="148"/>
      <c r="C170" s="149"/>
      <c r="D170" s="150"/>
      <c r="E170" s="147"/>
      <c r="F170" s="148"/>
      <c r="G170" s="44"/>
      <c r="H170" s="147"/>
      <c r="I170" s="148"/>
      <c r="J170" s="44"/>
      <c r="K170" s="44"/>
      <c r="L170" s="45"/>
      <c r="M170" s="46"/>
      <c r="N170" s="77">
        <f t="shared" si="2"/>
        <v>0</v>
      </c>
      <c r="O170" s="44"/>
      <c r="P170" s="32"/>
    </row>
    <row r="171" spans="1:16" ht="15.75" x14ac:dyDescent="0.4">
      <c r="A171" s="147"/>
      <c r="B171" s="148"/>
      <c r="C171" s="149"/>
      <c r="D171" s="150"/>
      <c r="E171" s="147"/>
      <c r="F171" s="148"/>
      <c r="G171" s="44"/>
      <c r="H171" s="147"/>
      <c r="I171" s="148"/>
      <c r="J171" s="44"/>
      <c r="K171" s="44"/>
      <c r="L171" s="45"/>
      <c r="M171" s="46"/>
      <c r="N171" s="77">
        <f t="shared" si="2"/>
        <v>0</v>
      </c>
      <c r="O171" s="44"/>
      <c r="P171" s="32"/>
    </row>
    <row r="172" spans="1:16" ht="15.75" x14ac:dyDescent="0.4">
      <c r="A172" s="147"/>
      <c r="B172" s="148"/>
      <c r="C172" s="149"/>
      <c r="D172" s="150"/>
      <c r="E172" s="147"/>
      <c r="F172" s="148"/>
      <c r="G172" s="44"/>
      <c r="H172" s="147"/>
      <c r="I172" s="148"/>
      <c r="J172" s="44"/>
      <c r="K172" s="44"/>
      <c r="L172" s="45"/>
      <c r="M172" s="46"/>
      <c r="N172" s="77">
        <f t="shared" si="2"/>
        <v>0</v>
      </c>
      <c r="O172" s="44"/>
      <c r="P172" s="32"/>
    </row>
    <row r="173" spans="1:16" ht="15.75" x14ac:dyDescent="0.4">
      <c r="A173" s="147"/>
      <c r="B173" s="148"/>
      <c r="C173" s="149"/>
      <c r="D173" s="150"/>
      <c r="E173" s="147"/>
      <c r="F173" s="148"/>
      <c r="G173" s="44"/>
      <c r="H173" s="147"/>
      <c r="I173" s="148"/>
      <c r="J173" s="44"/>
      <c r="K173" s="44"/>
      <c r="L173" s="45"/>
      <c r="M173" s="46"/>
      <c r="N173" s="77">
        <f t="shared" si="2"/>
        <v>0</v>
      </c>
      <c r="O173" s="44"/>
      <c r="P173" s="32"/>
    </row>
    <row r="174" spans="1:16" ht="15.75" x14ac:dyDescent="0.4">
      <c r="A174" s="147"/>
      <c r="B174" s="148"/>
      <c r="C174" s="149"/>
      <c r="D174" s="150"/>
      <c r="E174" s="147"/>
      <c r="F174" s="148"/>
      <c r="G174" s="44"/>
      <c r="H174" s="147"/>
      <c r="I174" s="148"/>
      <c r="J174" s="44"/>
      <c r="K174" s="44"/>
      <c r="L174" s="45"/>
      <c r="M174" s="46"/>
      <c r="N174" s="77">
        <f t="shared" si="2"/>
        <v>0</v>
      </c>
      <c r="O174" s="44"/>
      <c r="P174" s="32"/>
    </row>
    <row r="175" spans="1:16" ht="15.75" x14ac:dyDescent="0.4">
      <c r="A175" s="147"/>
      <c r="B175" s="148"/>
      <c r="C175" s="149"/>
      <c r="D175" s="150"/>
      <c r="E175" s="147"/>
      <c r="F175" s="148"/>
      <c r="G175" s="44"/>
      <c r="H175" s="147"/>
      <c r="I175" s="148"/>
      <c r="J175" s="44"/>
      <c r="K175" s="44"/>
      <c r="L175" s="45"/>
      <c r="M175" s="46"/>
      <c r="N175" s="77">
        <f t="shared" si="2"/>
        <v>0</v>
      </c>
      <c r="O175" s="44"/>
      <c r="P175" s="32"/>
    </row>
    <row r="176" spans="1:16" ht="15.75" x14ac:dyDescent="0.4">
      <c r="A176" s="147"/>
      <c r="B176" s="148"/>
      <c r="C176" s="149"/>
      <c r="D176" s="150"/>
      <c r="E176" s="147"/>
      <c r="F176" s="148"/>
      <c r="G176" s="44"/>
      <c r="H176" s="147"/>
      <c r="I176" s="148"/>
      <c r="J176" s="44"/>
      <c r="K176" s="44"/>
      <c r="L176" s="45"/>
      <c r="M176" s="46"/>
      <c r="N176" s="77">
        <f t="shared" si="2"/>
        <v>0</v>
      </c>
      <c r="O176" s="44"/>
      <c r="P176" s="32"/>
    </row>
    <row r="177" spans="1:16" ht="15.75" x14ac:dyDescent="0.4">
      <c r="A177" s="147"/>
      <c r="B177" s="148"/>
      <c r="C177" s="149"/>
      <c r="D177" s="150"/>
      <c r="E177" s="147"/>
      <c r="F177" s="148"/>
      <c r="G177" s="44"/>
      <c r="H177" s="147"/>
      <c r="I177" s="148"/>
      <c r="J177" s="44"/>
      <c r="K177" s="44"/>
      <c r="L177" s="45"/>
      <c r="M177" s="46"/>
      <c r="N177" s="77">
        <f t="shared" si="2"/>
        <v>0</v>
      </c>
      <c r="O177" s="44"/>
      <c r="P177" s="32"/>
    </row>
    <row r="178" spans="1:16" ht="15.75" x14ac:dyDescent="0.4">
      <c r="A178" s="147"/>
      <c r="B178" s="148"/>
      <c r="C178" s="149"/>
      <c r="D178" s="150"/>
      <c r="E178" s="147"/>
      <c r="F178" s="148"/>
      <c r="G178" s="44"/>
      <c r="H178" s="147"/>
      <c r="I178" s="148"/>
      <c r="J178" s="44"/>
      <c r="K178" s="44"/>
      <c r="L178" s="45"/>
      <c r="M178" s="46"/>
      <c r="N178" s="77">
        <f t="shared" si="2"/>
        <v>0</v>
      </c>
      <c r="O178" s="44"/>
      <c r="P178" s="32"/>
    </row>
    <row r="179" spans="1:16" ht="15.75" x14ac:dyDescent="0.4">
      <c r="A179" s="147"/>
      <c r="B179" s="148"/>
      <c r="C179" s="149"/>
      <c r="D179" s="150"/>
      <c r="E179" s="147"/>
      <c r="F179" s="148"/>
      <c r="G179" s="44"/>
      <c r="H179" s="147"/>
      <c r="I179" s="148"/>
      <c r="J179" s="44"/>
      <c r="K179" s="44"/>
      <c r="L179" s="45"/>
      <c r="M179" s="46"/>
      <c r="N179" s="77">
        <f t="shared" si="2"/>
        <v>0</v>
      </c>
      <c r="O179" s="44"/>
      <c r="P179" s="32"/>
    </row>
    <row r="180" spans="1:16" ht="15.75" x14ac:dyDescent="0.4">
      <c r="A180" s="147"/>
      <c r="B180" s="148"/>
      <c r="C180" s="149"/>
      <c r="D180" s="150"/>
      <c r="E180" s="147"/>
      <c r="F180" s="148"/>
      <c r="G180" s="44"/>
      <c r="H180" s="147"/>
      <c r="I180" s="148"/>
      <c r="J180" s="44"/>
      <c r="K180" s="44"/>
      <c r="L180" s="45"/>
      <c r="M180" s="46"/>
      <c r="N180" s="77">
        <f t="shared" si="2"/>
        <v>0</v>
      </c>
      <c r="O180" s="44"/>
      <c r="P180" s="32"/>
    </row>
    <row r="181" spans="1:16" ht="15.75" x14ac:dyDescent="0.4">
      <c r="A181" s="147"/>
      <c r="B181" s="148"/>
      <c r="C181" s="149"/>
      <c r="D181" s="150"/>
      <c r="E181" s="147"/>
      <c r="F181" s="148"/>
      <c r="G181" s="44"/>
      <c r="H181" s="147"/>
      <c r="I181" s="148"/>
      <c r="J181" s="44"/>
      <c r="K181" s="44"/>
      <c r="L181" s="45"/>
      <c r="M181" s="46"/>
      <c r="N181" s="77">
        <f t="shared" si="2"/>
        <v>0</v>
      </c>
      <c r="O181" s="44"/>
      <c r="P181" s="32"/>
    </row>
    <row r="182" spans="1:16" ht="15.75" x14ac:dyDescent="0.4">
      <c r="A182" s="147"/>
      <c r="B182" s="148"/>
      <c r="C182" s="149"/>
      <c r="D182" s="150"/>
      <c r="E182" s="147"/>
      <c r="F182" s="148"/>
      <c r="G182" s="44"/>
      <c r="H182" s="147"/>
      <c r="I182" s="148"/>
      <c r="J182" s="44"/>
      <c r="K182" s="44"/>
      <c r="L182" s="45"/>
      <c r="M182" s="46"/>
      <c r="N182" s="77">
        <f t="shared" si="2"/>
        <v>0</v>
      </c>
      <c r="O182" s="44"/>
      <c r="P182" s="32"/>
    </row>
    <row r="183" spans="1:16" ht="15.75" x14ac:dyDescent="0.4">
      <c r="A183" s="147"/>
      <c r="B183" s="148"/>
      <c r="C183" s="149"/>
      <c r="D183" s="150"/>
      <c r="E183" s="147"/>
      <c r="F183" s="148"/>
      <c r="G183" s="44"/>
      <c r="H183" s="147"/>
      <c r="I183" s="148"/>
      <c r="J183" s="44"/>
      <c r="K183" s="44"/>
      <c r="L183" s="45"/>
      <c r="M183" s="46"/>
      <c r="N183" s="77">
        <f t="shared" si="2"/>
        <v>0</v>
      </c>
      <c r="O183" s="44"/>
      <c r="P183" s="32"/>
    </row>
    <row r="184" spans="1:16" ht="15.75" x14ac:dyDescent="0.4">
      <c r="A184" s="147"/>
      <c r="B184" s="148"/>
      <c r="C184" s="149"/>
      <c r="D184" s="150"/>
      <c r="E184" s="147"/>
      <c r="F184" s="148"/>
      <c r="G184" s="44"/>
      <c r="H184" s="147"/>
      <c r="I184" s="148"/>
      <c r="J184" s="44"/>
      <c r="K184" s="44"/>
      <c r="L184" s="45"/>
      <c r="M184" s="46"/>
      <c r="N184" s="77">
        <f t="shared" si="2"/>
        <v>0</v>
      </c>
      <c r="O184" s="44"/>
      <c r="P184" s="32"/>
    </row>
    <row r="185" spans="1:16" ht="15.75" x14ac:dyDescent="0.4">
      <c r="A185" s="147"/>
      <c r="B185" s="148"/>
      <c r="C185" s="149"/>
      <c r="D185" s="150"/>
      <c r="E185" s="147"/>
      <c r="F185" s="148"/>
      <c r="G185" s="44"/>
      <c r="H185" s="147"/>
      <c r="I185" s="148"/>
      <c r="J185" s="44"/>
      <c r="K185" s="44"/>
      <c r="L185" s="45"/>
      <c r="M185" s="46"/>
      <c r="N185" s="77">
        <f t="shared" si="2"/>
        <v>0</v>
      </c>
      <c r="O185" s="44"/>
      <c r="P185" s="32"/>
    </row>
    <row r="186" spans="1:16" ht="15.75" x14ac:dyDescent="0.4">
      <c r="A186" s="147"/>
      <c r="B186" s="148"/>
      <c r="C186" s="149"/>
      <c r="D186" s="150"/>
      <c r="E186" s="147"/>
      <c r="F186" s="148"/>
      <c r="G186" s="44"/>
      <c r="H186" s="147"/>
      <c r="I186" s="148"/>
      <c r="J186" s="44"/>
      <c r="K186" s="44"/>
      <c r="L186" s="45"/>
      <c r="M186" s="46"/>
      <c r="N186" s="77">
        <f t="shared" si="2"/>
        <v>0</v>
      </c>
      <c r="O186" s="44"/>
      <c r="P186" s="32"/>
    </row>
    <row r="187" spans="1:16" ht="15.75" x14ac:dyDescent="0.4">
      <c r="A187" s="147"/>
      <c r="B187" s="148"/>
      <c r="C187" s="149"/>
      <c r="D187" s="150"/>
      <c r="E187" s="147"/>
      <c r="F187" s="148"/>
      <c r="G187" s="44"/>
      <c r="H187" s="147"/>
      <c r="I187" s="148"/>
      <c r="J187" s="44"/>
      <c r="K187" s="44"/>
      <c r="L187" s="45"/>
      <c r="M187" s="46"/>
      <c r="N187" s="77">
        <f t="shared" si="2"/>
        <v>0</v>
      </c>
      <c r="O187" s="44"/>
      <c r="P187" s="32"/>
    </row>
    <row r="188" spans="1:16" ht="15.75" x14ac:dyDescent="0.4">
      <c r="A188" s="147"/>
      <c r="B188" s="148"/>
      <c r="C188" s="149"/>
      <c r="D188" s="150"/>
      <c r="E188" s="147"/>
      <c r="F188" s="148"/>
      <c r="G188" s="44"/>
      <c r="H188" s="147"/>
      <c r="I188" s="148"/>
      <c r="J188" s="44"/>
      <c r="K188" s="44"/>
      <c r="L188" s="45"/>
      <c r="M188" s="46"/>
      <c r="N188" s="77">
        <f t="shared" si="2"/>
        <v>0</v>
      </c>
      <c r="O188" s="44"/>
      <c r="P188" s="32"/>
    </row>
    <row r="189" spans="1:16" ht="15.75" x14ac:dyDescent="0.4">
      <c r="A189" s="147"/>
      <c r="B189" s="148"/>
      <c r="C189" s="149"/>
      <c r="D189" s="150"/>
      <c r="E189" s="147"/>
      <c r="F189" s="148"/>
      <c r="G189" s="44"/>
      <c r="H189" s="147"/>
      <c r="I189" s="148"/>
      <c r="J189" s="44"/>
      <c r="K189" s="44"/>
      <c r="L189" s="45"/>
      <c r="M189" s="46"/>
      <c r="N189" s="77">
        <f t="shared" si="2"/>
        <v>0</v>
      </c>
      <c r="O189" s="44"/>
      <c r="P189" s="32"/>
    </row>
    <row r="190" spans="1:16" ht="15.75" x14ac:dyDescent="0.4">
      <c r="A190" s="147"/>
      <c r="B190" s="148"/>
      <c r="C190" s="149"/>
      <c r="D190" s="150"/>
      <c r="E190" s="147"/>
      <c r="F190" s="148"/>
      <c r="G190" s="44"/>
      <c r="H190" s="147"/>
      <c r="I190" s="148"/>
      <c r="J190" s="44"/>
      <c r="K190" s="44"/>
      <c r="L190" s="45"/>
      <c r="M190" s="46"/>
      <c r="N190" s="77">
        <f t="shared" si="2"/>
        <v>0</v>
      </c>
      <c r="O190" s="44"/>
      <c r="P190" s="32"/>
    </row>
    <row r="191" spans="1:16" ht="15.75" x14ac:dyDescent="0.4">
      <c r="A191" s="147"/>
      <c r="B191" s="148"/>
      <c r="C191" s="149"/>
      <c r="D191" s="150"/>
      <c r="E191" s="147"/>
      <c r="F191" s="148"/>
      <c r="G191" s="44"/>
      <c r="H191" s="147"/>
      <c r="I191" s="148"/>
      <c r="J191" s="44"/>
      <c r="K191" s="44"/>
      <c r="L191" s="45"/>
      <c r="M191" s="46"/>
      <c r="N191" s="77">
        <f t="shared" si="2"/>
        <v>0</v>
      </c>
      <c r="O191" s="44"/>
      <c r="P191" s="32"/>
    </row>
    <row r="192" spans="1:16" ht="15.75" x14ac:dyDescent="0.4">
      <c r="A192" s="147"/>
      <c r="B192" s="148"/>
      <c r="C192" s="149"/>
      <c r="D192" s="150"/>
      <c r="E192" s="147"/>
      <c r="F192" s="148"/>
      <c r="G192" s="44"/>
      <c r="H192" s="147"/>
      <c r="I192" s="148"/>
      <c r="J192" s="44"/>
      <c r="K192" s="44"/>
      <c r="L192" s="45"/>
      <c r="M192" s="46"/>
      <c r="N192" s="77">
        <f t="shared" si="2"/>
        <v>0</v>
      </c>
      <c r="O192" s="44"/>
      <c r="P192" s="32"/>
    </row>
    <row r="193" spans="1:16" ht="15.75" x14ac:dyDescent="0.4">
      <c r="A193" s="147"/>
      <c r="B193" s="148"/>
      <c r="C193" s="149"/>
      <c r="D193" s="150"/>
      <c r="E193" s="147"/>
      <c r="F193" s="148"/>
      <c r="G193" s="44"/>
      <c r="H193" s="147"/>
      <c r="I193" s="148"/>
      <c r="J193" s="44"/>
      <c r="K193" s="44"/>
      <c r="L193" s="45"/>
      <c r="M193" s="46"/>
      <c r="N193" s="77">
        <f t="shared" si="2"/>
        <v>0</v>
      </c>
      <c r="O193" s="44"/>
      <c r="P193" s="32"/>
    </row>
    <row r="194" spans="1:16" ht="15.75" x14ac:dyDescent="0.4">
      <c r="A194" s="147"/>
      <c r="B194" s="148"/>
      <c r="C194" s="149"/>
      <c r="D194" s="150"/>
      <c r="E194" s="147"/>
      <c r="F194" s="148"/>
      <c r="G194" s="44"/>
      <c r="H194" s="147"/>
      <c r="I194" s="148"/>
      <c r="J194" s="44"/>
      <c r="K194" s="44"/>
      <c r="L194" s="45"/>
      <c r="M194" s="46"/>
      <c r="N194" s="77">
        <f t="shared" si="2"/>
        <v>0</v>
      </c>
      <c r="O194" s="44"/>
      <c r="P194" s="32"/>
    </row>
    <row r="195" spans="1:16" ht="15.75" x14ac:dyDescent="0.4">
      <c r="A195" s="147"/>
      <c r="B195" s="148"/>
      <c r="C195" s="149"/>
      <c r="D195" s="150"/>
      <c r="E195" s="147"/>
      <c r="F195" s="148"/>
      <c r="G195" s="44"/>
      <c r="H195" s="147"/>
      <c r="I195" s="148"/>
      <c r="J195" s="44"/>
      <c r="K195" s="44"/>
      <c r="L195" s="45"/>
      <c r="M195" s="46"/>
      <c r="N195" s="77">
        <f t="shared" si="2"/>
        <v>0</v>
      </c>
      <c r="O195" s="44"/>
      <c r="P195" s="32"/>
    </row>
    <row r="196" spans="1:16" ht="15.75" x14ac:dyDescent="0.4">
      <c r="A196" s="147"/>
      <c r="B196" s="148"/>
      <c r="C196" s="149"/>
      <c r="D196" s="150"/>
      <c r="E196" s="147"/>
      <c r="F196" s="148"/>
      <c r="G196" s="44"/>
      <c r="H196" s="147"/>
      <c r="I196" s="148"/>
      <c r="J196" s="44"/>
      <c r="K196" s="44"/>
      <c r="L196" s="45"/>
      <c r="M196" s="46"/>
      <c r="N196" s="77">
        <f t="shared" ref="N196:N259" si="3">$L196*$M196</f>
        <v>0</v>
      </c>
      <c r="O196" s="44"/>
      <c r="P196" s="32"/>
    </row>
    <row r="197" spans="1:16" ht="15.75" x14ac:dyDescent="0.4">
      <c r="A197" s="147"/>
      <c r="B197" s="148"/>
      <c r="C197" s="149"/>
      <c r="D197" s="150"/>
      <c r="E197" s="147"/>
      <c r="F197" s="148"/>
      <c r="G197" s="44"/>
      <c r="H197" s="147"/>
      <c r="I197" s="148"/>
      <c r="J197" s="44"/>
      <c r="K197" s="44"/>
      <c r="L197" s="45"/>
      <c r="M197" s="46"/>
      <c r="N197" s="77">
        <f t="shared" si="3"/>
        <v>0</v>
      </c>
      <c r="O197" s="44"/>
      <c r="P197" s="32"/>
    </row>
    <row r="198" spans="1:16" ht="15.75" x14ac:dyDescent="0.4">
      <c r="A198" s="147"/>
      <c r="B198" s="148"/>
      <c r="C198" s="149"/>
      <c r="D198" s="150"/>
      <c r="E198" s="147"/>
      <c r="F198" s="148"/>
      <c r="G198" s="44"/>
      <c r="H198" s="147"/>
      <c r="I198" s="148"/>
      <c r="J198" s="44"/>
      <c r="K198" s="44"/>
      <c r="L198" s="45"/>
      <c r="M198" s="46"/>
      <c r="N198" s="77">
        <f t="shared" si="3"/>
        <v>0</v>
      </c>
      <c r="O198" s="44"/>
      <c r="P198" s="32"/>
    </row>
    <row r="199" spans="1:16" ht="15.75" x14ac:dyDescent="0.4">
      <c r="A199" s="147"/>
      <c r="B199" s="148"/>
      <c r="C199" s="149"/>
      <c r="D199" s="150"/>
      <c r="E199" s="147"/>
      <c r="F199" s="148"/>
      <c r="G199" s="44"/>
      <c r="H199" s="147"/>
      <c r="I199" s="148"/>
      <c r="J199" s="44"/>
      <c r="K199" s="44"/>
      <c r="L199" s="45"/>
      <c r="M199" s="46"/>
      <c r="N199" s="77">
        <f t="shared" si="3"/>
        <v>0</v>
      </c>
      <c r="O199" s="44"/>
      <c r="P199" s="32"/>
    </row>
    <row r="200" spans="1:16" ht="15.75" x14ac:dyDescent="0.4">
      <c r="A200" s="147"/>
      <c r="B200" s="148"/>
      <c r="C200" s="149"/>
      <c r="D200" s="150"/>
      <c r="E200" s="147"/>
      <c r="F200" s="148"/>
      <c r="G200" s="44"/>
      <c r="H200" s="147"/>
      <c r="I200" s="148"/>
      <c r="J200" s="44"/>
      <c r="K200" s="44"/>
      <c r="L200" s="45"/>
      <c r="M200" s="46"/>
      <c r="N200" s="77">
        <f t="shared" si="3"/>
        <v>0</v>
      </c>
      <c r="O200" s="44"/>
      <c r="P200" s="32"/>
    </row>
    <row r="201" spans="1:16" ht="15.75" x14ac:dyDescent="0.4">
      <c r="A201" s="147"/>
      <c r="B201" s="148"/>
      <c r="C201" s="149"/>
      <c r="D201" s="150"/>
      <c r="E201" s="147"/>
      <c r="F201" s="148"/>
      <c r="G201" s="44"/>
      <c r="H201" s="147"/>
      <c r="I201" s="148"/>
      <c r="J201" s="44"/>
      <c r="K201" s="44"/>
      <c r="L201" s="45"/>
      <c r="M201" s="46"/>
      <c r="N201" s="77">
        <f t="shared" si="3"/>
        <v>0</v>
      </c>
      <c r="O201" s="44"/>
      <c r="P201" s="32"/>
    </row>
    <row r="202" spans="1:16" ht="15.75" x14ac:dyDescent="0.4">
      <c r="A202" s="147"/>
      <c r="B202" s="148"/>
      <c r="C202" s="149"/>
      <c r="D202" s="150"/>
      <c r="E202" s="147"/>
      <c r="F202" s="148"/>
      <c r="G202" s="44"/>
      <c r="H202" s="147"/>
      <c r="I202" s="148"/>
      <c r="J202" s="44"/>
      <c r="K202" s="44"/>
      <c r="L202" s="45"/>
      <c r="M202" s="46"/>
      <c r="N202" s="77">
        <f t="shared" si="3"/>
        <v>0</v>
      </c>
      <c r="O202" s="44"/>
      <c r="P202" s="32"/>
    </row>
    <row r="203" spans="1:16" ht="15.75" x14ac:dyDescent="0.4">
      <c r="A203" s="147"/>
      <c r="B203" s="148"/>
      <c r="C203" s="149"/>
      <c r="D203" s="150"/>
      <c r="E203" s="147"/>
      <c r="F203" s="148"/>
      <c r="G203" s="44"/>
      <c r="H203" s="147"/>
      <c r="I203" s="148"/>
      <c r="J203" s="44"/>
      <c r="K203" s="44"/>
      <c r="L203" s="45"/>
      <c r="M203" s="46"/>
      <c r="N203" s="77">
        <f t="shared" si="3"/>
        <v>0</v>
      </c>
      <c r="O203" s="44"/>
      <c r="P203" s="32"/>
    </row>
    <row r="204" spans="1:16" ht="15.75" x14ac:dyDescent="0.4">
      <c r="A204" s="147"/>
      <c r="B204" s="148"/>
      <c r="C204" s="149"/>
      <c r="D204" s="150"/>
      <c r="E204" s="147"/>
      <c r="F204" s="148"/>
      <c r="G204" s="44"/>
      <c r="H204" s="147"/>
      <c r="I204" s="148"/>
      <c r="J204" s="44"/>
      <c r="K204" s="44"/>
      <c r="L204" s="45"/>
      <c r="M204" s="46"/>
      <c r="N204" s="77">
        <f t="shared" si="3"/>
        <v>0</v>
      </c>
      <c r="O204" s="44"/>
      <c r="P204" s="32"/>
    </row>
    <row r="205" spans="1:16" ht="15.75" x14ac:dyDescent="0.4">
      <c r="A205" s="147"/>
      <c r="B205" s="148"/>
      <c r="C205" s="149"/>
      <c r="D205" s="150"/>
      <c r="E205" s="147"/>
      <c r="F205" s="148"/>
      <c r="G205" s="44"/>
      <c r="H205" s="147"/>
      <c r="I205" s="148"/>
      <c r="J205" s="44"/>
      <c r="K205" s="44"/>
      <c r="L205" s="45"/>
      <c r="M205" s="46"/>
      <c r="N205" s="77">
        <f t="shared" si="3"/>
        <v>0</v>
      </c>
      <c r="O205" s="44"/>
      <c r="P205" s="32"/>
    </row>
    <row r="206" spans="1:16" ht="15.75" x14ac:dyDescent="0.4">
      <c r="A206" s="147"/>
      <c r="B206" s="148"/>
      <c r="C206" s="149"/>
      <c r="D206" s="150"/>
      <c r="E206" s="147"/>
      <c r="F206" s="148"/>
      <c r="G206" s="44"/>
      <c r="H206" s="147"/>
      <c r="I206" s="148"/>
      <c r="J206" s="44"/>
      <c r="K206" s="44"/>
      <c r="L206" s="45"/>
      <c r="M206" s="46"/>
      <c r="N206" s="77">
        <f t="shared" si="3"/>
        <v>0</v>
      </c>
      <c r="O206" s="44"/>
      <c r="P206" s="32"/>
    </row>
    <row r="207" spans="1:16" ht="15.75" x14ac:dyDescent="0.4">
      <c r="A207" s="147"/>
      <c r="B207" s="148"/>
      <c r="C207" s="149"/>
      <c r="D207" s="150"/>
      <c r="E207" s="147"/>
      <c r="F207" s="148"/>
      <c r="G207" s="44"/>
      <c r="H207" s="147"/>
      <c r="I207" s="148"/>
      <c r="J207" s="44"/>
      <c r="K207" s="44"/>
      <c r="L207" s="45"/>
      <c r="M207" s="46"/>
      <c r="N207" s="77">
        <f t="shared" si="3"/>
        <v>0</v>
      </c>
      <c r="O207" s="44"/>
      <c r="P207" s="32"/>
    </row>
    <row r="208" spans="1:16" ht="15.75" x14ac:dyDescent="0.4">
      <c r="A208" s="147"/>
      <c r="B208" s="148"/>
      <c r="C208" s="149"/>
      <c r="D208" s="150"/>
      <c r="E208" s="147"/>
      <c r="F208" s="148"/>
      <c r="G208" s="44"/>
      <c r="H208" s="147"/>
      <c r="I208" s="148"/>
      <c r="J208" s="44"/>
      <c r="K208" s="44"/>
      <c r="L208" s="45"/>
      <c r="M208" s="46"/>
      <c r="N208" s="77">
        <f t="shared" si="3"/>
        <v>0</v>
      </c>
      <c r="O208" s="44"/>
      <c r="P208" s="32"/>
    </row>
    <row r="209" spans="1:16" ht="15.75" x14ac:dyDescent="0.4">
      <c r="A209" s="147"/>
      <c r="B209" s="148"/>
      <c r="C209" s="149"/>
      <c r="D209" s="150"/>
      <c r="E209" s="147"/>
      <c r="F209" s="148"/>
      <c r="G209" s="44"/>
      <c r="H209" s="147"/>
      <c r="I209" s="148"/>
      <c r="J209" s="44"/>
      <c r="K209" s="44"/>
      <c r="L209" s="45"/>
      <c r="M209" s="46"/>
      <c r="N209" s="77">
        <f t="shared" si="3"/>
        <v>0</v>
      </c>
      <c r="O209" s="44"/>
      <c r="P209" s="32"/>
    </row>
    <row r="210" spans="1:16" ht="15.75" x14ac:dyDescent="0.4">
      <c r="A210" s="147"/>
      <c r="B210" s="148"/>
      <c r="C210" s="149"/>
      <c r="D210" s="150"/>
      <c r="E210" s="147"/>
      <c r="F210" s="148"/>
      <c r="G210" s="44"/>
      <c r="H210" s="147"/>
      <c r="I210" s="148"/>
      <c r="J210" s="44"/>
      <c r="K210" s="44"/>
      <c r="L210" s="45"/>
      <c r="M210" s="46"/>
      <c r="N210" s="77">
        <f t="shared" si="3"/>
        <v>0</v>
      </c>
      <c r="O210" s="44"/>
      <c r="P210" s="32"/>
    </row>
    <row r="211" spans="1:16" ht="15.75" x14ac:dyDescent="0.4">
      <c r="A211" s="147"/>
      <c r="B211" s="148"/>
      <c r="C211" s="149"/>
      <c r="D211" s="150"/>
      <c r="E211" s="147"/>
      <c r="F211" s="148"/>
      <c r="G211" s="44"/>
      <c r="H211" s="147"/>
      <c r="I211" s="148"/>
      <c r="J211" s="44"/>
      <c r="K211" s="44"/>
      <c r="L211" s="45"/>
      <c r="M211" s="46"/>
      <c r="N211" s="77">
        <f t="shared" si="3"/>
        <v>0</v>
      </c>
      <c r="O211" s="44"/>
      <c r="P211" s="32"/>
    </row>
    <row r="212" spans="1:16" ht="15.75" x14ac:dyDescent="0.4">
      <c r="A212" s="147"/>
      <c r="B212" s="148"/>
      <c r="C212" s="149"/>
      <c r="D212" s="150"/>
      <c r="E212" s="147"/>
      <c r="F212" s="148"/>
      <c r="G212" s="44"/>
      <c r="H212" s="147"/>
      <c r="I212" s="148"/>
      <c r="J212" s="44"/>
      <c r="K212" s="44"/>
      <c r="L212" s="45"/>
      <c r="M212" s="46"/>
      <c r="N212" s="77">
        <f t="shared" si="3"/>
        <v>0</v>
      </c>
      <c r="O212" s="44"/>
      <c r="P212" s="32"/>
    </row>
    <row r="213" spans="1:16" ht="15.75" x14ac:dyDescent="0.4">
      <c r="A213" s="147"/>
      <c r="B213" s="148"/>
      <c r="C213" s="149"/>
      <c r="D213" s="150"/>
      <c r="E213" s="147"/>
      <c r="F213" s="148"/>
      <c r="G213" s="44"/>
      <c r="H213" s="147"/>
      <c r="I213" s="148"/>
      <c r="J213" s="44"/>
      <c r="K213" s="44"/>
      <c r="L213" s="45"/>
      <c r="M213" s="46"/>
      <c r="N213" s="77">
        <f t="shared" si="3"/>
        <v>0</v>
      </c>
      <c r="O213" s="44"/>
      <c r="P213" s="32"/>
    </row>
    <row r="214" spans="1:16" ht="15.75" x14ac:dyDescent="0.4">
      <c r="A214" s="147"/>
      <c r="B214" s="148"/>
      <c r="C214" s="149"/>
      <c r="D214" s="150"/>
      <c r="E214" s="147"/>
      <c r="F214" s="148"/>
      <c r="G214" s="44"/>
      <c r="H214" s="147"/>
      <c r="I214" s="148"/>
      <c r="J214" s="44"/>
      <c r="K214" s="44"/>
      <c r="L214" s="45"/>
      <c r="M214" s="46"/>
      <c r="N214" s="77">
        <f t="shared" si="3"/>
        <v>0</v>
      </c>
      <c r="O214" s="44"/>
      <c r="P214" s="32"/>
    </row>
    <row r="215" spans="1:16" ht="15.75" x14ac:dyDescent="0.4">
      <c r="A215" s="147"/>
      <c r="B215" s="148"/>
      <c r="C215" s="149"/>
      <c r="D215" s="150"/>
      <c r="E215" s="147"/>
      <c r="F215" s="148"/>
      <c r="G215" s="44"/>
      <c r="H215" s="147"/>
      <c r="I215" s="148"/>
      <c r="J215" s="44"/>
      <c r="K215" s="44"/>
      <c r="L215" s="45"/>
      <c r="M215" s="46"/>
      <c r="N215" s="77">
        <f t="shared" si="3"/>
        <v>0</v>
      </c>
      <c r="O215" s="44"/>
      <c r="P215" s="32"/>
    </row>
    <row r="216" spans="1:16" ht="15.75" x14ac:dyDescent="0.4">
      <c r="A216" s="147"/>
      <c r="B216" s="148"/>
      <c r="C216" s="149"/>
      <c r="D216" s="150"/>
      <c r="E216" s="147"/>
      <c r="F216" s="148"/>
      <c r="G216" s="44"/>
      <c r="H216" s="147"/>
      <c r="I216" s="148"/>
      <c r="J216" s="44"/>
      <c r="K216" s="44"/>
      <c r="L216" s="45"/>
      <c r="M216" s="46"/>
      <c r="N216" s="77">
        <f t="shared" si="3"/>
        <v>0</v>
      </c>
      <c r="O216" s="44"/>
      <c r="P216" s="32"/>
    </row>
    <row r="217" spans="1:16" ht="15.75" x14ac:dyDescent="0.4">
      <c r="A217" s="147"/>
      <c r="B217" s="148"/>
      <c r="C217" s="149"/>
      <c r="D217" s="150"/>
      <c r="E217" s="147"/>
      <c r="F217" s="148"/>
      <c r="G217" s="44"/>
      <c r="H217" s="147"/>
      <c r="I217" s="148"/>
      <c r="J217" s="44"/>
      <c r="K217" s="44"/>
      <c r="L217" s="45"/>
      <c r="M217" s="46"/>
      <c r="N217" s="77">
        <f t="shared" si="3"/>
        <v>0</v>
      </c>
      <c r="O217" s="44"/>
      <c r="P217" s="32"/>
    </row>
    <row r="218" spans="1:16" ht="15.75" x14ac:dyDescent="0.4">
      <c r="A218" s="147"/>
      <c r="B218" s="148"/>
      <c r="C218" s="149"/>
      <c r="D218" s="150"/>
      <c r="E218" s="147"/>
      <c r="F218" s="148"/>
      <c r="G218" s="44"/>
      <c r="H218" s="147"/>
      <c r="I218" s="148"/>
      <c r="J218" s="44"/>
      <c r="K218" s="44"/>
      <c r="L218" s="45"/>
      <c r="M218" s="46"/>
      <c r="N218" s="77">
        <f t="shared" si="3"/>
        <v>0</v>
      </c>
      <c r="O218" s="44"/>
      <c r="P218" s="32"/>
    </row>
    <row r="219" spans="1:16" ht="15.75" x14ac:dyDescent="0.4">
      <c r="A219" s="147"/>
      <c r="B219" s="148"/>
      <c r="C219" s="149"/>
      <c r="D219" s="150"/>
      <c r="E219" s="147"/>
      <c r="F219" s="148"/>
      <c r="G219" s="44"/>
      <c r="H219" s="147"/>
      <c r="I219" s="148"/>
      <c r="J219" s="44"/>
      <c r="K219" s="44"/>
      <c r="L219" s="45"/>
      <c r="M219" s="46"/>
      <c r="N219" s="77">
        <f t="shared" si="3"/>
        <v>0</v>
      </c>
      <c r="O219" s="44"/>
      <c r="P219" s="32"/>
    </row>
    <row r="220" spans="1:16" ht="15.75" x14ac:dyDescent="0.4">
      <c r="A220" s="147"/>
      <c r="B220" s="148"/>
      <c r="C220" s="149"/>
      <c r="D220" s="150"/>
      <c r="E220" s="147"/>
      <c r="F220" s="148"/>
      <c r="G220" s="44"/>
      <c r="H220" s="147"/>
      <c r="I220" s="148"/>
      <c r="J220" s="44"/>
      <c r="K220" s="44"/>
      <c r="L220" s="45"/>
      <c r="M220" s="46"/>
      <c r="N220" s="77">
        <f t="shared" si="3"/>
        <v>0</v>
      </c>
      <c r="O220" s="44"/>
      <c r="P220" s="32"/>
    </row>
    <row r="221" spans="1:16" ht="15.75" x14ac:dyDescent="0.4">
      <c r="A221" s="147"/>
      <c r="B221" s="148"/>
      <c r="C221" s="149"/>
      <c r="D221" s="150"/>
      <c r="E221" s="147"/>
      <c r="F221" s="148"/>
      <c r="G221" s="44"/>
      <c r="H221" s="147"/>
      <c r="I221" s="148"/>
      <c r="J221" s="44"/>
      <c r="K221" s="44"/>
      <c r="L221" s="45"/>
      <c r="M221" s="46"/>
      <c r="N221" s="77">
        <f t="shared" si="3"/>
        <v>0</v>
      </c>
      <c r="O221" s="44"/>
      <c r="P221" s="32"/>
    </row>
    <row r="222" spans="1:16" ht="15.75" x14ac:dyDescent="0.4">
      <c r="A222" s="147"/>
      <c r="B222" s="148"/>
      <c r="C222" s="149"/>
      <c r="D222" s="150"/>
      <c r="E222" s="147"/>
      <c r="F222" s="148"/>
      <c r="G222" s="44"/>
      <c r="H222" s="147"/>
      <c r="I222" s="148"/>
      <c r="J222" s="44"/>
      <c r="K222" s="44"/>
      <c r="L222" s="45"/>
      <c r="M222" s="46"/>
      <c r="N222" s="77">
        <f t="shared" si="3"/>
        <v>0</v>
      </c>
      <c r="O222" s="44"/>
      <c r="P222" s="32"/>
    </row>
    <row r="223" spans="1:16" ht="15.75" x14ac:dyDescent="0.4">
      <c r="A223" s="147"/>
      <c r="B223" s="148"/>
      <c r="C223" s="149"/>
      <c r="D223" s="150"/>
      <c r="E223" s="147"/>
      <c r="F223" s="148"/>
      <c r="G223" s="44"/>
      <c r="H223" s="147"/>
      <c r="I223" s="148"/>
      <c r="J223" s="44"/>
      <c r="K223" s="44"/>
      <c r="L223" s="45"/>
      <c r="M223" s="46"/>
      <c r="N223" s="77">
        <f t="shared" si="3"/>
        <v>0</v>
      </c>
      <c r="O223" s="44"/>
      <c r="P223" s="32"/>
    </row>
    <row r="224" spans="1:16" ht="15.75" x14ac:dyDescent="0.4">
      <c r="A224" s="147"/>
      <c r="B224" s="148"/>
      <c r="C224" s="149"/>
      <c r="D224" s="150"/>
      <c r="E224" s="147"/>
      <c r="F224" s="148"/>
      <c r="G224" s="44"/>
      <c r="H224" s="147"/>
      <c r="I224" s="148"/>
      <c r="J224" s="44"/>
      <c r="K224" s="44"/>
      <c r="L224" s="45"/>
      <c r="M224" s="46"/>
      <c r="N224" s="77">
        <f t="shared" si="3"/>
        <v>0</v>
      </c>
      <c r="O224" s="44"/>
      <c r="P224" s="32"/>
    </row>
    <row r="225" spans="1:16" ht="15.75" x14ac:dyDescent="0.4">
      <c r="A225" s="147"/>
      <c r="B225" s="148"/>
      <c r="C225" s="149"/>
      <c r="D225" s="150"/>
      <c r="E225" s="147"/>
      <c r="F225" s="148"/>
      <c r="G225" s="44"/>
      <c r="H225" s="147"/>
      <c r="I225" s="148"/>
      <c r="J225" s="44"/>
      <c r="K225" s="44"/>
      <c r="L225" s="45"/>
      <c r="M225" s="46"/>
      <c r="N225" s="77">
        <f t="shared" si="3"/>
        <v>0</v>
      </c>
      <c r="O225" s="44"/>
      <c r="P225" s="32"/>
    </row>
    <row r="226" spans="1:16" ht="15.75" x14ac:dyDescent="0.4">
      <c r="A226" s="147"/>
      <c r="B226" s="148"/>
      <c r="C226" s="149"/>
      <c r="D226" s="150"/>
      <c r="E226" s="147"/>
      <c r="F226" s="148"/>
      <c r="G226" s="44"/>
      <c r="H226" s="147"/>
      <c r="I226" s="148"/>
      <c r="J226" s="44"/>
      <c r="K226" s="44"/>
      <c r="L226" s="45"/>
      <c r="M226" s="46"/>
      <c r="N226" s="77">
        <f t="shared" si="3"/>
        <v>0</v>
      </c>
      <c r="O226" s="44"/>
      <c r="P226" s="32"/>
    </row>
    <row r="227" spans="1:16" ht="15.75" x14ac:dyDescent="0.4">
      <c r="A227" s="147"/>
      <c r="B227" s="148"/>
      <c r="C227" s="149"/>
      <c r="D227" s="150"/>
      <c r="E227" s="147"/>
      <c r="F227" s="148"/>
      <c r="G227" s="44"/>
      <c r="H227" s="147"/>
      <c r="I227" s="148"/>
      <c r="J227" s="44"/>
      <c r="K227" s="44"/>
      <c r="L227" s="45"/>
      <c r="M227" s="46"/>
      <c r="N227" s="77">
        <f t="shared" si="3"/>
        <v>0</v>
      </c>
      <c r="O227" s="44"/>
      <c r="P227" s="32"/>
    </row>
    <row r="228" spans="1:16" ht="15.75" x14ac:dyDescent="0.4">
      <c r="A228" s="147"/>
      <c r="B228" s="148"/>
      <c r="C228" s="149"/>
      <c r="D228" s="150"/>
      <c r="E228" s="147"/>
      <c r="F228" s="148"/>
      <c r="G228" s="44"/>
      <c r="H228" s="147"/>
      <c r="I228" s="148"/>
      <c r="J228" s="44"/>
      <c r="K228" s="44"/>
      <c r="L228" s="45"/>
      <c r="M228" s="46"/>
      <c r="N228" s="77">
        <f t="shared" si="3"/>
        <v>0</v>
      </c>
      <c r="O228" s="44"/>
      <c r="P228" s="32"/>
    </row>
    <row r="229" spans="1:16" ht="15.75" x14ac:dyDescent="0.4">
      <c r="A229" s="147"/>
      <c r="B229" s="148"/>
      <c r="C229" s="149"/>
      <c r="D229" s="150"/>
      <c r="E229" s="147"/>
      <c r="F229" s="148"/>
      <c r="G229" s="44"/>
      <c r="H229" s="147"/>
      <c r="I229" s="148"/>
      <c r="J229" s="44"/>
      <c r="K229" s="44"/>
      <c r="L229" s="45"/>
      <c r="M229" s="46"/>
      <c r="N229" s="77">
        <f t="shared" si="3"/>
        <v>0</v>
      </c>
      <c r="O229" s="44"/>
      <c r="P229" s="32"/>
    </row>
    <row r="230" spans="1:16" ht="15.75" x14ac:dyDescent="0.4">
      <c r="A230" s="147"/>
      <c r="B230" s="148"/>
      <c r="C230" s="149"/>
      <c r="D230" s="150"/>
      <c r="E230" s="147"/>
      <c r="F230" s="148"/>
      <c r="G230" s="44"/>
      <c r="H230" s="147"/>
      <c r="I230" s="148"/>
      <c r="J230" s="44"/>
      <c r="K230" s="44"/>
      <c r="L230" s="45"/>
      <c r="M230" s="46"/>
      <c r="N230" s="77">
        <f t="shared" si="3"/>
        <v>0</v>
      </c>
      <c r="O230" s="44"/>
      <c r="P230" s="32"/>
    </row>
    <row r="231" spans="1:16" ht="15.75" x14ac:dyDescent="0.4">
      <c r="A231" s="147"/>
      <c r="B231" s="148"/>
      <c r="C231" s="149"/>
      <c r="D231" s="150"/>
      <c r="E231" s="147"/>
      <c r="F231" s="148"/>
      <c r="G231" s="44"/>
      <c r="H231" s="147"/>
      <c r="I231" s="148"/>
      <c r="J231" s="44"/>
      <c r="K231" s="44"/>
      <c r="L231" s="45"/>
      <c r="M231" s="46"/>
      <c r="N231" s="77">
        <f t="shared" si="3"/>
        <v>0</v>
      </c>
      <c r="O231" s="44"/>
      <c r="P231" s="32"/>
    </row>
    <row r="232" spans="1:16" ht="15.75" x14ac:dyDescent="0.4">
      <c r="A232" s="147"/>
      <c r="B232" s="148"/>
      <c r="C232" s="149"/>
      <c r="D232" s="150"/>
      <c r="E232" s="147"/>
      <c r="F232" s="148"/>
      <c r="G232" s="44"/>
      <c r="H232" s="147"/>
      <c r="I232" s="148"/>
      <c r="J232" s="44"/>
      <c r="K232" s="44"/>
      <c r="L232" s="45"/>
      <c r="M232" s="46"/>
      <c r="N232" s="77">
        <f t="shared" si="3"/>
        <v>0</v>
      </c>
      <c r="O232" s="44"/>
      <c r="P232" s="32"/>
    </row>
    <row r="233" spans="1:16" ht="15.75" x14ac:dyDescent="0.4">
      <c r="A233" s="147"/>
      <c r="B233" s="148"/>
      <c r="C233" s="149"/>
      <c r="D233" s="150"/>
      <c r="E233" s="147"/>
      <c r="F233" s="148"/>
      <c r="G233" s="44"/>
      <c r="H233" s="147"/>
      <c r="I233" s="148"/>
      <c r="J233" s="44"/>
      <c r="K233" s="44"/>
      <c r="L233" s="45"/>
      <c r="M233" s="46"/>
      <c r="N233" s="77">
        <f t="shared" si="3"/>
        <v>0</v>
      </c>
      <c r="O233" s="44"/>
      <c r="P233" s="32"/>
    </row>
    <row r="234" spans="1:16" ht="15.75" x14ac:dyDescent="0.4">
      <c r="A234" s="147"/>
      <c r="B234" s="148"/>
      <c r="C234" s="149"/>
      <c r="D234" s="150"/>
      <c r="E234" s="147"/>
      <c r="F234" s="148"/>
      <c r="G234" s="44"/>
      <c r="H234" s="147"/>
      <c r="I234" s="148"/>
      <c r="J234" s="44"/>
      <c r="K234" s="44"/>
      <c r="L234" s="45"/>
      <c r="M234" s="46"/>
      <c r="N234" s="77">
        <f t="shared" si="3"/>
        <v>0</v>
      </c>
      <c r="O234" s="44"/>
      <c r="P234" s="32"/>
    </row>
    <row r="235" spans="1:16" ht="15.75" x14ac:dyDescent="0.4">
      <c r="A235" s="147"/>
      <c r="B235" s="148"/>
      <c r="C235" s="149"/>
      <c r="D235" s="150"/>
      <c r="E235" s="147"/>
      <c r="F235" s="148"/>
      <c r="G235" s="44"/>
      <c r="H235" s="147"/>
      <c r="I235" s="148"/>
      <c r="J235" s="44"/>
      <c r="K235" s="44"/>
      <c r="L235" s="45"/>
      <c r="M235" s="46"/>
      <c r="N235" s="77">
        <f t="shared" si="3"/>
        <v>0</v>
      </c>
      <c r="O235" s="44"/>
      <c r="P235" s="32"/>
    </row>
    <row r="236" spans="1:16" ht="15.75" x14ac:dyDescent="0.4">
      <c r="A236" s="147"/>
      <c r="B236" s="148"/>
      <c r="C236" s="149"/>
      <c r="D236" s="150"/>
      <c r="E236" s="147"/>
      <c r="F236" s="148"/>
      <c r="G236" s="44"/>
      <c r="H236" s="147"/>
      <c r="I236" s="148"/>
      <c r="J236" s="44"/>
      <c r="K236" s="44"/>
      <c r="L236" s="45"/>
      <c r="M236" s="46"/>
      <c r="N236" s="77">
        <f t="shared" si="3"/>
        <v>0</v>
      </c>
      <c r="O236" s="44"/>
      <c r="P236" s="32"/>
    </row>
    <row r="237" spans="1:16" ht="15.75" x14ac:dyDescent="0.4">
      <c r="A237" s="147"/>
      <c r="B237" s="148"/>
      <c r="C237" s="149"/>
      <c r="D237" s="150"/>
      <c r="E237" s="147"/>
      <c r="F237" s="148"/>
      <c r="G237" s="44"/>
      <c r="H237" s="147"/>
      <c r="I237" s="148"/>
      <c r="J237" s="44"/>
      <c r="K237" s="44"/>
      <c r="L237" s="45"/>
      <c r="M237" s="46"/>
      <c r="N237" s="77">
        <f t="shared" si="3"/>
        <v>0</v>
      </c>
      <c r="O237" s="44"/>
      <c r="P237" s="32"/>
    </row>
    <row r="238" spans="1:16" ht="15.75" x14ac:dyDescent="0.4">
      <c r="A238" s="147"/>
      <c r="B238" s="148"/>
      <c r="C238" s="149"/>
      <c r="D238" s="150"/>
      <c r="E238" s="147"/>
      <c r="F238" s="148"/>
      <c r="G238" s="44"/>
      <c r="H238" s="147"/>
      <c r="I238" s="148"/>
      <c r="J238" s="44"/>
      <c r="K238" s="44"/>
      <c r="L238" s="45"/>
      <c r="M238" s="46"/>
      <c r="N238" s="77">
        <f t="shared" si="3"/>
        <v>0</v>
      </c>
      <c r="O238" s="44"/>
      <c r="P238" s="32"/>
    </row>
    <row r="239" spans="1:16" ht="15.75" x14ac:dyDescent="0.4">
      <c r="A239" s="147"/>
      <c r="B239" s="148"/>
      <c r="C239" s="149"/>
      <c r="D239" s="150"/>
      <c r="E239" s="147"/>
      <c r="F239" s="148"/>
      <c r="G239" s="44"/>
      <c r="H239" s="147"/>
      <c r="I239" s="148"/>
      <c r="J239" s="44"/>
      <c r="K239" s="44"/>
      <c r="L239" s="45"/>
      <c r="M239" s="46"/>
      <c r="N239" s="77">
        <f t="shared" si="3"/>
        <v>0</v>
      </c>
      <c r="O239" s="44"/>
      <c r="P239" s="32"/>
    </row>
    <row r="240" spans="1:16" ht="15.75" x14ac:dyDescent="0.4">
      <c r="A240" s="147"/>
      <c r="B240" s="148"/>
      <c r="C240" s="149"/>
      <c r="D240" s="150"/>
      <c r="E240" s="147"/>
      <c r="F240" s="148"/>
      <c r="G240" s="44"/>
      <c r="H240" s="147"/>
      <c r="I240" s="148"/>
      <c r="J240" s="44"/>
      <c r="K240" s="44"/>
      <c r="L240" s="45"/>
      <c r="M240" s="46"/>
      <c r="N240" s="77">
        <f t="shared" si="3"/>
        <v>0</v>
      </c>
      <c r="O240" s="44"/>
      <c r="P240" s="32"/>
    </row>
    <row r="241" spans="1:16" ht="15.75" x14ac:dyDescent="0.4">
      <c r="A241" s="147"/>
      <c r="B241" s="148"/>
      <c r="C241" s="149"/>
      <c r="D241" s="150"/>
      <c r="E241" s="147"/>
      <c r="F241" s="148"/>
      <c r="G241" s="44"/>
      <c r="H241" s="147"/>
      <c r="I241" s="148"/>
      <c r="J241" s="44"/>
      <c r="K241" s="44"/>
      <c r="L241" s="45"/>
      <c r="M241" s="46"/>
      <c r="N241" s="77">
        <f t="shared" si="3"/>
        <v>0</v>
      </c>
      <c r="O241" s="44"/>
      <c r="P241" s="32"/>
    </row>
    <row r="242" spans="1:16" ht="15.75" x14ac:dyDescent="0.4">
      <c r="A242" s="147"/>
      <c r="B242" s="148"/>
      <c r="C242" s="149"/>
      <c r="D242" s="150"/>
      <c r="E242" s="147"/>
      <c r="F242" s="148"/>
      <c r="G242" s="44"/>
      <c r="H242" s="147"/>
      <c r="I242" s="148"/>
      <c r="J242" s="44"/>
      <c r="K242" s="44"/>
      <c r="L242" s="45"/>
      <c r="M242" s="46"/>
      <c r="N242" s="77">
        <f t="shared" si="3"/>
        <v>0</v>
      </c>
      <c r="O242" s="44"/>
      <c r="P242" s="32"/>
    </row>
    <row r="243" spans="1:16" ht="15.75" x14ac:dyDescent="0.4">
      <c r="A243" s="147"/>
      <c r="B243" s="148"/>
      <c r="C243" s="149"/>
      <c r="D243" s="150"/>
      <c r="E243" s="147"/>
      <c r="F243" s="148"/>
      <c r="G243" s="44"/>
      <c r="H243" s="147"/>
      <c r="I243" s="148"/>
      <c r="J243" s="44"/>
      <c r="K243" s="44"/>
      <c r="L243" s="45"/>
      <c r="M243" s="46"/>
      <c r="N243" s="77">
        <f t="shared" si="3"/>
        <v>0</v>
      </c>
      <c r="O243" s="44"/>
      <c r="P243" s="32"/>
    </row>
    <row r="244" spans="1:16" ht="15.75" x14ac:dyDescent="0.4">
      <c r="A244" s="147"/>
      <c r="B244" s="148"/>
      <c r="C244" s="149"/>
      <c r="D244" s="150"/>
      <c r="E244" s="147"/>
      <c r="F244" s="148"/>
      <c r="G244" s="44"/>
      <c r="H244" s="147"/>
      <c r="I244" s="148"/>
      <c r="J244" s="44"/>
      <c r="K244" s="44"/>
      <c r="L244" s="45"/>
      <c r="M244" s="46"/>
      <c r="N244" s="77">
        <f t="shared" si="3"/>
        <v>0</v>
      </c>
      <c r="O244" s="44"/>
      <c r="P244" s="32"/>
    </row>
    <row r="245" spans="1:16" ht="15.75" x14ac:dyDescent="0.4">
      <c r="A245" s="147"/>
      <c r="B245" s="148"/>
      <c r="C245" s="149"/>
      <c r="D245" s="150"/>
      <c r="E245" s="147"/>
      <c r="F245" s="148"/>
      <c r="G245" s="44"/>
      <c r="H245" s="147"/>
      <c r="I245" s="148"/>
      <c r="J245" s="44"/>
      <c r="K245" s="44"/>
      <c r="L245" s="45"/>
      <c r="M245" s="46"/>
      <c r="N245" s="77">
        <f t="shared" si="3"/>
        <v>0</v>
      </c>
      <c r="O245" s="44"/>
      <c r="P245" s="32"/>
    </row>
    <row r="246" spans="1:16" ht="15.75" x14ac:dyDescent="0.4">
      <c r="A246" s="147"/>
      <c r="B246" s="148"/>
      <c r="C246" s="149"/>
      <c r="D246" s="150"/>
      <c r="E246" s="147"/>
      <c r="F246" s="148"/>
      <c r="G246" s="44"/>
      <c r="H246" s="147"/>
      <c r="I246" s="148"/>
      <c r="J246" s="44"/>
      <c r="K246" s="44"/>
      <c r="L246" s="45"/>
      <c r="M246" s="46"/>
      <c r="N246" s="77">
        <f t="shared" si="3"/>
        <v>0</v>
      </c>
      <c r="O246" s="44"/>
      <c r="P246" s="32"/>
    </row>
    <row r="247" spans="1:16" ht="15.75" x14ac:dyDescent="0.4">
      <c r="A247" s="147"/>
      <c r="B247" s="148"/>
      <c r="C247" s="149"/>
      <c r="D247" s="150"/>
      <c r="E247" s="147"/>
      <c r="F247" s="148"/>
      <c r="G247" s="44"/>
      <c r="H247" s="147"/>
      <c r="I247" s="148"/>
      <c r="J247" s="44"/>
      <c r="K247" s="44"/>
      <c r="L247" s="45"/>
      <c r="M247" s="46"/>
      <c r="N247" s="77">
        <f t="shared" si="3"/>
        <v>0</v>
      </c>
      <c r="O247" s="44"/>
      <c r="P247" s="32"/>
    </row>
    <row r="248" spans="1:16" ht="15.75" x14ac:dyDescent="0.4">
      <c r="A248" s="147"/>
      <c r="B248" s="148"/>
      <c r="C248" s="149"/>
      <c r="D248" s="150"/>
      <c r="E248" s="147"/>
      <c r="F248" s="148"/>
      <c r="G248" s="44"/>
      <c r="H248" s="147"/>
      <c r="I248" s="148"/>
      <c r="J248" s="44"/>
      <c r="K248" s="44"/>
      <c r="L248" s="45"/>
      <c r="M248" s="46"/>
      <c r="N248" s="77">
        <f t="shared" si="3"/>
        <v>0</v>
      </c>
      <c r="O248" s="44"/>
      <c r="P248" s="32"/>
    </row>
    <row r="249" spans="1:16" ht="15.75" x14ac:dyDescent="0.4">
      <c r="A249" s="147"/>
      <c r="B249" s="148"/>
      <c r="C249" s="149"/>
      <c r="D249" s="150"/>
      <c r="E249" s="147"/>
      <c r="F249" s="148"/>
      <c r="G249" s="44"/>
      <c r="H249" s="147"/>
      <c r="I249" s="148"/>
      <c r="J249" s="44"/>
      <c r="K249" s="44"/>
      <c r="L249" s="45"/>
      <c r="M249" s="46"/>
      <c r="N249" s="77">
        <f t="shared" si="3"/>
        <v>0</v>
      </c>
      <c r="O249" s="44"/>
      <c r="P249" s="32"/>
    </row>
    <row r="250" spans="1:16" ht="15.75" x14ac:dyDescent="0.4">
      <c r="A250" s="147"/>
      <c r="B250" s="148"/>
      <c r="C250" s="149"/>
      <c r="D250" s="150"/>
      <c r="E250" s="147"/>
      <c r="F250" s="148"/>
      <c r="G250" s="44"/>
      <c r="H250" s="147"/>
      <c r="I250" s="148"/>
      <c r="J250" s="44"/>
      <c r="K250" s="44"/>
      <c r="L250" s="45"/>
      <c r="M250" s="46"/>
      <c r="N250" s="77">
        <f t="shared" si="3"/>
        <v>0</v>
      </c>
      <c r="O250" s="44"/>
      <c r="P250" s="32"/>
    </row>
    <row r="251" spans="1:16" ht="15.75" x14ac:dyDescent="0.4">
      <c r="A251" s="147"/>
      <c r="B251" s="148"/>
      <c r="C251" s="149"/>
      <c r="D251" s="150"/>
      <c r="E251" s="147"/>
      <c r="F251" s="148"/>
      <c r="G251" s="44"/>
      <c r="H251" s="147"/>
      <c r="I251" s="148"/>
      <c r="J251" s="44"/>
      <c r="K251" s="44"/>
      <c r="L251" s="45"/>
      <c r="M251" s="46"/>
      <c r="N251" s="77">
        <f t="shared" si="3"/>
        <v>0</v>
      </c>
      <c r="O251" s="44"/>
      <c r="P251" s="32"/>
    </row>
    <row r="252" spans="1:16" ht="15.75" x14ac:dyDescent="0.4">
      <c r="A252" s="147"/>
      <c r="B252" s="148"/>
      <c r="C252" s="149"/>
      <c r="D252" s="150"/>
      <c r="E252" s="147"/>
      <c r="F252" s="148"/>
      <c r="G252" s="44"/>
      <c r="H252" s="147"/>
      <c r="I252" s="148"/>
      <c r="J252" s="44"/>
      <c r="K252" s="44"/>
      <c r="L252" s="45"/>
      <c r="M252" s="46"/>
      <c r="N252" s="77">
        <f t="shared" si="3"/>
        <v>0</v>
      </c>
      <c r="O252" s="44"/>
      <c r="P252" s="32"/>
    </row>
    <row r="253" spans="1:16" ht="15.75" x14ac:dyDescent="0.4">
      <c r="A253" s="147"/>
      <c r="B253" s="148"/>
      <c r="C253" s="149"/>
      <c r="D253" s="150"/>
      <c r="E253" s="147"/>
      <c r="F253" s="148"/>
      <c r="G253" s="44"/>
      <c r="H253" s="147"/>
      <c r="I253" s="148"/>
      <c r="J253" s="44"/>
      <c r="K253" s="44"/>
      <c r="L253" s="45"/>
      <c r="M253" s="46"/>
      <c r="N253" s="77">
        <f t="shared" si="3"/>
        <v>0</v>
      </c>
      <c r="O253" s="44"/>
      <c r="P253" s="32"/>
    </row>
    <row r="254" spans="1:16" ht="15.75" x14ac:dyDescent="0.4">
      <c r="A254" s="147"/>
      <c r="B254" s="148"/>
      <c r="C254" s="149"/>
      <c r="D254" s="150"/>
      <c r="E254" s="147"/>
      <c r="F254" s="148"/>
      <c r="G254" s="44"/>
      <c r="H254" s="147"/>
      <c r="I254" s="148"/>
      <c r="J254" s="44"/>
      <c r="K254" s="44"/>
      <c r="L254" s="45"/>
      <c r="M254" s="46"/>
      <c r="N254" s="77">
        <f t="shared" si="3"/>
        <v>0</v>
      </c>
      <c r="O254" s="44"/>
      <c r="P254" s="32"/>
    </row>
    <row r="255" spans="1:16" ht="15.75" x14ac:dyDescent="0.4">
      <c r="A255" s="147"/>
      <c r="B255" s="148"/>
      <c r="C255" s="149"/>
      <c r="D255" s="150"/>
      <c r="E255" s="147"/>
      <c r="F255" s="148"/>
      <c r="G255" s="44"/>
      <c r="H255" s="147"/>
      <c r="I255" s="148"/>
      <c r="J255" s="44"/>
      <c r="K255" s="44"/>
      <c r="L255" s="45"/>
      <c r="M255" s="46"/>
      <c r="N255" s="77">
        <f t="shared" si="3"/>
        <v>0</v>
      </c>
      <c r="O255" s="44"/>
      <c r="P255" s="32"/>
    </row>
    <row r="256" spans="1:16" ht="15.75" x14ac:dyDescent="0.4">
      <c r="A256" s="147"/>
      <c r="B256" s="148"/>
      <c r="C256" s="149"/>
      <c r="D256" s="150"/>
      <c r="E256" s="147"/>
      <c r="F256" s="148"/>
      <c r="G256" s="44"/>
      <c r="H256" s="147"/>
      <c r="I256" s="148"/>
      <c r="J256" s="44"/>
      <c r="K256" s="44"/>
      <c r="L256" s="45"/>
      <c r="M256" s="46"/>
      <c r="N256" s="77">
        <f t="shared" si="3"/>
        <v>0</v>
      </c>
      <c r="O256" s="44"/>
      <c r="P256" s="32"/>
    </row>
    <row r="257" spans="1:16" ht="15.75" x14ac:dyDescent="0.4">
      <c r="A257" s="147"/>
      <c r="B257" s="148"/>
      <c r="C257" s="149"/>
      <c r="D257" s="150"/>
      <c r="E257" s="147"/>
      <c r="F257" s="148"/>
      <c r="G257" s="44"/>
      <c r="H257" s="147"/>
      <c r="I257" s="148"/>
      <c r="J257" s="44"/>
      <c r="K257" s="44"/>
      <c r="L257" s="45"/>
      <c r="M257" s="46"/>
      <c r="N257" s="77">
        <f t="shared" si="3"/>
        <v>0</v>
      </c>
      <c r="O257" s="44"/>
      <c r="P257" s="32"/>
    </row>
    <row r="258" spans="1:16" ht="15.75" x14ac:dyDescent="0.4">
      <c r="A258" s="147"/>
      <c r="B258" s="148"/>
      <c r="C258" s="149"/>
      <c r="D258" s="150"/>
      <c r="E258" s="147"/>
      <c r="F258" s="148"/>
      <c r="G258" s="44"/>
      <c r="H258" s="147"/>
      <c r="I258" s="148"/>
      <c r="J258" s="44"/>
      <c r="K258" s="44"/>
      <c r="L258" s="45"/>
      <c r="M258" s="46"/>
      <c r="N258" s="77">
        <f t="shared" si="3"/>
        <v>0</v>
      </c>
      <c r="O258" s="44"/>
      <c r="P258" s="32"/>
    </row>
    <row r="259" spans="1:16" ht="15.75" x14ac:dyDescent="0.4">
      <c r="A259" s="147"/>
      <c r="B259" s="148"/>
      <c r="C259" s="149"/>
      <c r="D259" s="150"/>
      <c r="E259" s="147"/>
      <c r="F259" s="148"/>
      <c r="G259" s="44"/>
      <c r="H259" s="147"/>
      <c r="I259" s="148"/>
      <c r="J259" s="44"/>
      <c r="K259" s="44"/>
      <c r="L259" s="45"/>
      <c r="M259" s="46"/>
      <c r="N259" s="77">
        <f t="shared" si="3"/>
        <v>0</v>
      </c>
      <c r="O259" s="44"/>
      <c r="P259" s="32"/>
    </row>
    <row r="260" spans="1:16" ht="15.75" x14ac:dyDescent="0.4">
      <c r="A260" s="147"/>
      <c r="B260" s="148"/>
      <c r="C260" s="149"/>
      <c r="D260" s="150"/>
      <c r="E260" s="147"/>
      <c r="F260" s="148"/>
      <c r="G260" s="44"/>
      <c r="H260" s="147"/>
      <c r="I260" s="148"/>
      <c r="J260" s="44"/>
      <c r="K260" s="44"/>
      <c r="L260" s="45"/>
      <c r="M260" s="46"/>
      <c r="N260" s="77">
        <f t="shared" ref="N260:N323" si="4">$L260*$M260</f>
        <v>0</v>
      </c>
      <c r="O260" s="44"/>
      <c r="P260" s="32"/>
    </row>
    <row r="261" spans="1:16" ht="15.75" x14ac:dyDescent="0.4">
      <c r="A261" s="147"/>
      <c r="B261" s="148"/>
      <c r="C261" s="149"/>
      <c r="D261" s="150"/>
      <c r="E261" s="147"/>
      <c r="F261" s="148"/>
      <c r="G261" s="44"/>
      <c r="H261" s="147"/>
      <c r="I261" s="148"/>
      <c r="J261" s="44"/>
      <c r="K261" s="44"/>
      <c r="L261" s="45"/>
      <c r="M261" s="46"/>
      <c r="N261" s="77">
        <f t="shared" si="4"/>
        <v>0</v>
      </c>
      <c r="O261" s="44"/>
      <c r="P261" s="32"/>
    </row>
    <row r="262" spans="1:16" ht="15.75" x14ac:dyDescent="0.4">
      <c r="A262" s="147"/>
      <c r="B262" s="148"/>
      <c r="C262" s="149"/>
      <c r="D262" s="150"/>
      <c r="E262" s="147"/>
      <c r="F262" s="148"/>
      <c r="G262" s="44"/>
      <c r="H262" s="147"/>
      <c r="I262" s="148"/>
      <c r="J262" s="44"/>
      <c r="K262" s="44"/>
      <c r="L262" s="45"/>
      <c r="M262" s="46"/>
      <c r="N262" s="77">
        <f t="shared" si="4"/>
        <v>0</v>
      </c>
      <c r="O262" s="44"/>
      <c r="P262" s="32"/>
    </row>
    <row r="263" spans="1:16" ht="15.75" x14ac:dyDescent="0.4">
      <c r="A263" s="147"/>
      <c r="B263" s="148"/>
      <c r="C263" s="149"/>
      <c r="D263" s="150"/>
      <c r="E263" s="147"/>
      <c r="F263" s="148"/>
      <c r="G263" s="44"/>
      <c r="H263" s="147"/>
      <c r="I263" s="148"/>
      <c r="J263" s="44"/>
      <c r="K263" s="44"/>
      <c r="L263" s="45"/>
      <c r="M263" s="46"/>
      <c r="N263" s="77">
        <f t="shared" si="4"/>
        <v>0</v>
      </c>
      <c r="O263" s="44"/>
      <c r="P263" s="32"/>
    </row>
    <row r="264" spans="1:16" ht="15.75" x14ac:dyDescent="0.4">
      <c r="A264" s="147"/>
      <c r="B264" s="148"/>
      <c r="C264" s="149"/>
      <c r="D264" s="150"/>
      <c r="E264" s="147"/>
      <c r="F264" s="148"/>
      <c r="G264" s="44"/>
      <c r="H264" s="147"/>
      <c r="I264" s="148"/>
      <c r="J264" s="44"/>
      <c r="K264" s="44"/>
      <c r="L264" s="45"/>
      <c r="M264" s="46"/>
      <c r="N264" s="77">
        <f t="shared" si="4"/>
        <v>0</v>
      </c>
      <c r="O264" s="44"/>
      <c r="P264" s="32"/>
    </row>
    <row r="265" spans="1:16" ht="15.75" x14ac:dyDescent="0.4">
      <c r="A265" s="147"/>
      <c r="B265" s="148"/>
      <c r="C265" s="149"/>
      <c r="D265" s="150"/>
      <c r="E265" s="147"/>
      <c r="F265" s="148"/>
      <c r="G265" s="44"/>
      <c r="H265" s="147"/>
      <c r="I265" s="148"/>
      <c r="J265" s="44"/>
      <c r="K265" s="44"/>
      <c r="L265" s="45"/>
      <c r="M265" s="46"/>
      <c r="N265" s="77">
        <f t="shared" si="4"/>
        <v>0</v>
      </c>
      <c r="O265" s="44"/>
      <c r="P265" s="32"/>
    </row>
    <row r="266" spans="1:16" ht="15.75" x14ac:dyDescent="0.4">
      <c r="A266" s="147"/>
      <c r="B266" s="148"/>
      <c r="C266" s="149"/>
      <c r="D266" s="150"/>
      <c r="E266" s="147"/>
      <c r="F266" s="148"/>
      <c r="G266" s="44"/>
      <c r="H266" s="147"/>
      <c r="I266" s="148"/>
      <c r="J266" s="44"/>
      <c r="K266" s="44"/>
      <c r="L266" s="45"/>
      <c r="M266" s="46"/>
      <c r="N266" s="77">
        <f t="shared" si="4"/>
        <v>0</v>
      </c>
      <c r="O266" s="44"/>
      <c r="P266" s="32"/>
    </row>
    <row r="267" spans="1:16" ht="15.75" x14ac:dyDescent="0.4">
      <c r="A267" s="147"/>
      <c r="B267" s="148"/>
      <c r="C267" s="149"/>
      <c r="D267" s="150"/>
      <c r="E267" s="147"/>
      <c r="F267" s="148"/>
      <c r="G267" s="44"/>
      <c r="H267" s="147"/>
      <c r="I267" s="148"/>
      <c r="J267" s="44"/>
      <c r="K267" s="44"/>
      <c r="L267" s="45"/>
      <c r="M267" s="46"/>
      <c r="N267" s="77">
        <f t="shared" si="4"/>
        <v>0</v>
      </c>
      <c r="O267" s="44"/>
      <c r="P267" s="32"/>
    </row>
    <row r="268" spans="1:16" ht="15.75" x14ac:dyDescent="0.4">
      <c r="A268" s="147"/>
      <c r="B268" s="148"/>
      <c r="C268" s="149"/>
      <c r="D268" s="150"/>
      <c r="E268" s="147"/>
      <c r="F268" s="148"/>
      <c r="G268" s="44"/>
      <c r="H268" s="147"/>
      <c r="I268" s="148"/>
      <c r="J268" s="44"/>
      <c r="K268" s="44"/>
      <c r="L268" s="45"/>
      <c r="M268" s="46"/>
      <c r="N268" s="77">
        <f t="shared" si="4"/>
        <v>0</v>
      </c>
      <c r="O268" s="44"/>
      <c r="P268" s="32"/>
    </row>
    <row r="269" spans="1:16" ht="15.75" x14ac:dyDescent="0.4">
      <c r="A269" s="147"/>
      <c r="B269" s="148"/>
      <c r="C269" s="149"/>
      <c r="D269" s="150"/>
      <c r="E269" s="147"/>
      <c r="F269" s="148"/>
      <c r="G269" s="44"/>
      <c r="H269" s="147"/>
      <c r="I269" s="148"/>
      <c r="J269" s="44"/>
      <c r="K269" s="44"/>
      <c r="L269" s="45"/>
      <c r="M269" s="46"/>
      <c r="N269" s="77">
        <f t="shared" si="4"/>
        <v>0</v>
      </c>
      <c r="O269" s="44"/>
      <c r="P269" s="32"/>
    </row>
    <row r="270" spans="1:16" ht="15.75" x14ac:dyDescent="0.4">
      <c r="A270" s="147"/>
      <c r="B270" s="148"/>
      <c r="C270" s="149"/>
      <c r="D270" s="150"/>
      <c r="E270" s="147"/>
      <c r="F270" s="148"/>
      <c r="G270" s="44"/>
      <c r="H270" s="147"/>
      <c r="I270" s="148"/>
      <c r="J270" s="44"/>
      <c r="K270" s="44"/>
      <c r="L270" s="45"/>
      <c r="M270" s="46"/>
      <c r="N270" s="77">
        <f t="shared" si="4"/>
        <v>0</v>
      </c>
      <c r="O270" s="44"/>
      <c r="P270" s="32"/>
    </row>
    <row r="271" spans="1:16" ht="15.75" x14ac:dyDescent="0.4">
      <c r="A271" s="147"/>
      <c r="B271" s="148"/>
      <c r="C271" s="149"/>
      <c r="D271" s="150"/>
      <c r="E271" s="147"/>
      <c r="F271" s="148"/>
      <c r="G271" s="44"/>
      <c r="H271" s="147"/>
      <c r="I271" s="148"/>
      <c r="J271" s="44"/>
      <c r="K271" s="44"/>
      <c r="L271" s="45"/>
      <c r="M271" s="46"/>
      <c r="N271" s="77">
        <f t="shared" si="4"/>
        <v>0</v>
      </c>
      <c r="O271" s="44"/>
      <c r="P271" s="32"/>
    </row>
    <row r="272" spans="1:16" ht="15.75" x14ac:dyDescent="0.4">
      <c r="A272" s="147"/>
      <c r="B272" s="148"/>
      <c r="C272" s="149"/>
      <c r="D272" s="150"/>
      <c r="E272" s="147"/>
      <c r="F272" s="148"/>
      <c r="G272" s="44"/>
      <c r="H272" s="147"/>
      <c r="I272" s="148"/>
      <c r="J272" s="44"/>
      <c r="K272" s="44"/>
      <c r="L272" s="45"/>
      <c r="M272" s="46"/>
      <c r="N272" s="77">
        <f t="shared" si="4"/>
        <v>0</v>
      </c>
      <c r="O272" s="44"/>
      <c r="P272" s="32"/>
    </row>
    <row r="273" spans="1:16" ht="15.75" x14ac:dyDescent="0.4">
      <c r="A273" s="147"/>
      <c r="B273" s="148"/>
      <c r="C273" s="149"/>
      <c r="D273" s="150"/>
      <c r="E273" s="147"/>
      <c r="F273" s="148"/>
      <c r="G273" s="44"/>
      <c r="H273" s="147"/>
      <c r="I273" s="148"/>
      <c r="J273" s="44"/>
      <c r="K273" s="44"/>
      <c r="L273" s="45"/>
      <c r="M273" s="46"/>
      <c r="N273" s="77">
        <f t="shared" si="4"/>
        <v>0</v>
      </c>
      <c r="O273" s="44"/>
      <c r="P273" s="32"/>
    </row>
    <row r="274" spans="1:16" ht="15.75" x14ac:dyDescent="0.4">
      <c r="A274" s="147"/>
      <c r="B274" s="148"/>
      <c r="C274" s="149"/>
      <c r="D274" s="150"/>
      <c r="E274" s="147"/>
      <c r="F274" s="148"/>
      <c r="G274" s="44"/>
      <c r="H274" s="147"/>
      <c r="I274" s="148"/>
      <c r="J274" s="44"/>
      <c r="K274" s="44"/>
      <c r="L274" s="45"/>
      <c r="M274" s="46"/>
      <c r="N274" s="77">
        <f t="shared" si="4"/>
        <v>0</v>
      </c>
      <c r="O274" s="44"/>
      <c r="P274" s="32"/>
    </row>
    <row r="275" spans="1:16" ht="15.75" x14ac:dyDescent="0.4">
      <c r="A275" s="147"/>
      <c r="B275" s="148"/>
      <c r="C275" s="149"/>
      <c r="D275" s="150"/>
      <c r="E275" s="147"/>
      <c r="F275" s="148"/>
      <c r="G275" s="44"/>
      <c r="H275" s="147"/>
      <c r="I275" s="148"/>
      <c r="J275" s="44"/>
      <c r="K275" s="44"/>
      <c r="L275" s="45"/>
      <c r="M275" s="46"/>
      <c r="N275" s="77">
        <f t="shared" si="4"/>
        <v>0</v>
      </c>
      <c r="O275" s="44"/>
      <c r="P275" s="32"/>
    </row>
    <row r="276" spans="1:16" ht="15.75" x14ac:dyDescent="0.4">
      <c r="A276" s="147"/>
      <c r="B276" s="148"/>
      <c r="C276" s="149"/>
      <c r="D276" s="150"/>
      <c r="E276" s="147"/>
      <c r="F276" s="148"/>
      <c r="G276" s="44"/>
      <c r="H276" s="147"/>
      <c r="I276" s="148"/>
      <c r="J276" s="44"/>
      <c r="K276" s="44"/>
      <c r="L276" s="45"/>
      <c r="M276" s="46"/>
      <c r="N276" s="77">
        <f t="shared" si="4"/>
        <v>0</v>
      </c>
      <c r="O276" s="44"/>
      <c r="P276" s="32"/>
    </row>
    <row r="277" spans="1:16" ht="15.75" x14ac:dyDescent="0.4">
      <c r="A277" s="147"/>
      <c r="B277" s="148"/>
      <c r="C277" s="149"/>
      <c r="D277" s="150"/>
      <c r="E277" s="147"/>
      <c r="F277" s="148"/>
      <c r="G277" s="44"/>
      <c r="H277" s="147"/>
      <c r="I277" s="148"/>
      <c r="J277" s="44"/>
      <c r="K277" s="44"/>
      <c r="L277" s="45"/>
      <c r="M277" s="46"/>
      <c r="N277" s="77">
        <f t="shared" si="4"/>
        <v>0</v>
      </c>
      <c r="O277" s="44"/>
      <c r="P277" s="32"/>
    </row>
    <row r="278" spans="1:16" ht="15.75" x14ac:dyDescent="0.4">
      <c r="A278" s="147"/>
      <c r="B278" s="148"/>
      <c r="C278" s="149"/>
      <c r="D278" s="150"/>
      <c r="E278" s="147"/>
      <c r="F278" s="148"/>
      <c r="G278" s="44"/>
      <c r="H278" s="147"/>
      <c r="I278" s="148"/>
      <c r="J278" s="44"/>
      <c r="K278" s="44"/>
      <c r="L278" s="45"/>
      <c r="M278" s="46"/>
      <c r="N278" s="77">
        <f t="shared" si="4"/>
        <v>0</v>
      </c>
      <c r="O278" s="44"/>
      <c r="P278" s="32"/>
    </row>
    <row r="279" spans="1:16" ht="15.75" x14ac:dyDescent="0.4">
      <c r="A279" s="147"/>
      <c r="B279" s="148"/>
      <c r="C279" s="149"/>
      <c r="D279" s="150"/>
      <c r="E279" s="147"/>
      <c r="F279" s="148"/>
      <c r="G279" s="44"/>
      <c r="H279" s="147"/>
      <c r="I279" s="148"/>
      <c r="J279" s="44"/>
      <c r="K279" s="44"/>
      <c r="L279" s="45"/>
      <c r="M279" s="46"/>
      <c r="N279" s="77">
        <f t="shared" si="4"/>
        <v>0</v>
      </c>
      <c r="O279" s="44"/>
      <c r="P279" s="32"/>
    </row>
    <row r="280" spans="1:16" ht="15.75" x14ac:dyDescent="0.4">
      <c r="A280" s="147"/>
      <c r="B280" s="148"/>
      <c r="C280" s="149"/>
      <c r="D280" s="150"/>
      <c r="E280" s="147"/>
      <c r="F280" s="148"/>
      <c r="G280" s="44"/>
      <c r="H280" s="147"/>
      <c r="I280" s="148"/>
      <c r="J280" s="44"/>
      <c r="K280" s="44"/>
      <c r="L280" s="45"/>
      <c r="M280" s="46"/>
      <c r="N280" s="77">
        <f t="shared" si="4"/>
        <v>0</v>
      </c>
      <c r="O280" s="44"/>
      <c r="P280" s="32"/>
    </row>
    <row r="281" spans="1:16" ht="15.75" x14ac:dyDescent="0.4">
      <c r="A281" s="147"/>
      <c r="B281" s="148"/>
      <c r="C281" s="149"/>
      <c r="D281" s="150"/>
      <c r="E281" s="147"/>
      <c r="F281" s="148"/>
      <c r="G281" s="44"/>
      <c r="H281" s="147"/>
      <c r="I281" s="148"/>
      <c r="J281" s="44"/>
      <c r="K281" s="44"/>
      <c r="L281" s="45"/>
      <c r="M281" s="46"/>
      <c r="N281" s="77">
        <f t="shared" si="4"/>
        <v>0</v>
      </c>
      <c r="O281" s="44"/>
      <c r="P281" s="32"/>
    </row>
    <row r="282" spans="1:16" ht="15.75" x14ac:dyDescent="0.4">
      <c r="A282" s="147"/>
      <c r="B282" s="148"/>
      <c r="C282" s="149"/>
      <c r="D282" s="150"/>
      <c r="E282" s="147"/>
      <c r="F282" s="148"/>
      <c r="G282" s="44"/>
      <c r="H282" s="147"/>
      <c r="I282" s="148"/>
      <c r="J282" s="44"/>
      <c r="K282" s="44"/>
      <c r="L282" s="45"/>
      <c r="M282" s="46"/>
      <c r="N282" s="77">
        <f t="shared" si="4"/>
        <v>0</v>
      </c>
      <c r="O282" s="44"/>
      <c r="P282" s="32"/>
    </row>
    <row r="283" spans="1:16" ht="15.75" x14ac:dyDescent="0.4">
      <c r="A283" s="147"/>
      <c r="B283" s="148"/>
      <c r="C283" s="149"/>
      <c r="D283" s="150"/>
      <c r="E283" s="147"/>
      <c r="F283" s="148"/>
      <c r="G283" s="44"/>
      <c r="H283" s="147"/>
      <c r="I283" s="148"/>
      <c r="J283" s="44"/>
      <c r="K283" s="44"/>
      <c r="L283" s="45"/>
      <c r="M283" s="46"/>
      <c r="N283" s="77">
        <f t="shared" si="4"/>
        <v>0</v>
      </c>
      <c r="O283" s="44"/>
      <c r="P283" s="32"/>
    </row>
    <row r="284" spans="1:16" ht="15.75" x14ac:dyDescent="0.4">
      <c r="A284" s="147"/>
      <c r="B284" s="148"/>
      <c r="C284" s="149"/>
      <c r="D284" s="150"/>
      <c r="E284" s="147"/>
      <c r="F284" s="148"/>
      <c r="G284" s="44"/>
      <c r="H284" s="147"/>
      <c r="I284" s="148"/>
      <c r="J284" s="44"/>
      <c r="K284" s="44"/>
      <c r="L284" s="45"/>
      <c r="M284" s="46"/>
      <c r="N284" s="77">
        <f t="shared" si="4"/>
        <v>0</v>
      </c>
      <c r="O284" s="44"/>
      <c r="P284" s="32"/>
    </row>
    <row r="285" spans="1:16" ht="15.75" x14ac:dyDescent="0.4">
      <c r="A285" s="147"/>
      <c r="B285" s="148"/>
      <c r="C285" s="149"/>
      <c r="D285" s="150"/>
      <c r="E285" s="147"/>
      <c r="F285" s="148"/>
      <c r="G285" s="44"/>
      <c r="H285" s="147"/>
      <c r="I285" s="148"/>
      <c r="J285" s="44"/>
      <c r="K285" s="44"/>
      <c r="L285" s="45"/>
      <c r="M285" s="46"/>
      <c r="N285" s="77">
        <f t="shared" si="4"/>
        <v>0</v>
      </c>
      <c r="O285" s="44"/>
      <c r="P285" s="32"/>
    </row>
    <row r="286" spans="1:16" ht="15.75" x14ac:dyDescent="0.4">
      <c r="A286" s="147"/>
      <c r="B286" s="148"/>
      <c r="C286" s="149"/>
      <c r="D286" s="150"/>
      <c r="E286" s="147"/>
      <c r="F286" s="148"/>
      <c r="G286" s="44"/>
      <c r="H286" s="147"/>
      <c r="I286" s="148"/>
      <c r="J286" s="44"/>
      <c r="K286" s="44"/>
      <c r="L286" s="45"/>
      <c r="M286" s="46"/>
      <c r="N286" s="77">
        <f t="shared" si="4"/>
        <v>0</v>
      </c>
      <c r="O286" s="44"/>
      <c r="P286" s="32"/>
    </row>
    <row r="287" spans="1:16" ht="15.75" x14ac:dyDescent="0.4">
      <c r="A287" s="147"/>
      <c r="B287" s="148"/>
      <c r="C287" s="149"/>
      <c r="D287" s="150"/>
      <c r="E287" s="147"/>
      <c r="F287" s="148"/>
      <c r="G287" s="44"/>
      <c r="H287" s="147"/>
      <c r="I287" s="148"/>
      <c r="J287" s="44"/>
      <c r="K287" s="44"/>
      <c r="L287" s="45"/>
      <c r="M287" s="46"/>
      <c r="N287" s="77">
        <f t="shared" si="4"/>
        <v>0</v>
      </c>
      <c r="O287" s="44"/>
      <c r="P287" s="32"/>
    </row>
    <row r="288" spans="1:16" ht="15.75" x14ac:dyDescent="0.4">
      <c r="A288" s="147"/>
      <c r="B288" s="148"/>
      <c r="C288" s="149"/>
      <c r="D288" s="150"/>
      <c r="E288" s="147"/>
      <c r="F288" s="148"/>
      <c r="G288" s="44"/>
      <c r="H288" s="147"/>
      <c r="I288" s="148"/>
      <c r="J288" s="44"/>
      <c r="K288" s="44"/>
      <c r="L288" s="45"/>
      <c r="M288" s="46"/>
      <c r="N288" s="77">
        <f t="shared" si="4"/>
        <v>0</v>
      </c>
      <c r="O288" s="44"/>
      <c r="P288" s="32"/>
    </row>
    <row r="289" spans="1:16" ht="15.75" x14ac:dyDescent="0.4">
      <c r="A289" s="147"/>
      <c r="B289" s="148"/>
      <c r="C289" s="149"/>
      <c r="D289" s="150"/>
      <c r="E289" s="147"/>
      <c r="F289" s="148"/>
      <c r="G289" s="44"/>
      <c r="H289" s="147"/>
      <c r="I289" s="148"/>
      <c r="J289" s="44"/>
      <c r="K289" s="44"/>
      <c r="L289" s="45"/>
      <c r="M289" s="46"/>
      <c r="N289" s="77">
        <f t="shared" si="4"/>
        <v>0</v>
      </c>
      <c r="O289" s="44"/>
      <c r="P289" s="32"/>
    </row>
    <row r="290" spans="1:16" ht="15.75" x14ac:dyDescent="0.4">
      <c r="A290" s="147"/>
      <c r="B290" s="148"/>
      <c r="C290" s="149"/>
      <c r="D290" s="150"/>
      <c r="E290" s="147"/>
      <c r="F290" s="148"/>
      <c r="G290" s="44"/>
      <c r="H290" s="147"/>
      <c r="I290" s="148"/>
      <c r="J290" s="44"/>
      <c r="K290" s="44"/>
      <c r="L290" s="45"/>
      <c r="M290" s="46"/>
      <c r="N290" s="77">
        <f t="shared" si="4"/>
        <v>0</v>
      </c>
      <c r="O290" s="44"/>
      <c r="P290" s="32"/>
    </row>
    <row r="291" spans="1:16" ht="15.75" x14ac:dyDescent="0.4">
      <c r="A291" s="147"/>
      <c r="B291" s="148"/>
      <c r="C291" s="149"/>
      <c r="D291" s="150"/>
      <c r="E291" s="147"/>
      <c r="F291" s="148"/>
      <c r="G291" s="44"/>
      <c r="H291" s="147"/>
      <c r="I291" s="148"/>
      <c r="J291" s="44"/>
      <c r="K291" s="44"/>
      <c r="L291" s="45"/>
      <c r="M291" s="46"/>
      <c r="N291" s="77">
        <f t="shared" si="4"/>
        <v>0</v>
      </c>
      <c r="O291" s="44"/>
      <c r="P291" s="32"/>
    </row>
    <row r="292" spans="1:16" ht="15.75" x14ac:dyDescent="0.4">
      <c r="A292" s="147"/>
      <c r="B292" s="148"/>
      <c r="C292" s="149"/>
      <c r="D292" s="150"/>
      <c r="E292" s="147"/>
      <c r="F292" s="148"/>
      <c r="G292" s="44"/>
      <c r="H292" s="147"/>
      <c r="I292" s="148"/>
      <c r="J292" s="44"/>
      <c r="K292" s="44"/>
      <c r="L292" s="45"/>
      <c r="M292" s="46"/>
      <c r="N292" s="77">
        <f t="shared" si="4"/>
        <v>0</v>
      </c>
      <c r="O292" s="44"/>
      <c r="P292" s="32"/>
    </row>
    <row r="293" spans="1:16" ht="15.75" x14ac:dyDescent="0.4">
      <c r="A293" s="147"/>
      <c r="B293" s="148"/>
      <c r="C293" s="149"/>
      <c r="D293" s="150"/>
      <c r="E293" s="147"/>
      <c r="F293" s="148"/>
      <c r="G293" s="44"/>
      <c r="H293" s="147"/>
      <c r="I293" s="148"/>
      <c r="J293" s="44"/>
      <c r="K293" s="44"/>
      <c r="L293" s="45"/>
      <c r="M293" s="46"/>
      <c r="N293" s="77">
        <f t="shared" si="4"/>
        <v>0</v>
      </c>
      <c r="O293" s="44"/>
      <c r="P293" s="32"/>
    </row>
    <row r="294" spans="1:16" ht="15.75" x14ac:dyDescent="0.4">
      <c r="A294" s="147"/>
      <c r="B294" s="148"/>
      <c r="C294" s="149"/>
      <c r="D294" s="150"/>
      <c r="E294" s="147"/>
      <c r="F294" s="148"/>
      <c r="G294" s="44"/>
      <c r="H294" s="147"/>
      <c r="I294" s="148"/>
      <c r="J294" s="44"/>
      <c r="K294" s="44"/>
      <c r="L294" s="45"/>
      <c r="M294" s="46"/>
      <c r="N294" s="77">
        <f t="shared" si="4"/>
        <v>0</v>
      </c>
      <c r="O294" s="44"/>
      <c r="P294" s="32"/>
    </row>
    <row r="295" spans="1:16" ht="15.75" x14ac:dyDescent="0.4">
      <c r="A295" s="147"/>
      <c r="B295" s="148"/>
      <c r="C295" s="149"/>
      <c r="D295" s="150"/>
      <c r="E295" s="147"/>
      <c r="F295" s="148"/>
      <c r="G295" s="44"/>
      <c r="H295" s="147"/>
      <c r="I295" s="148"/>
      <c r="J295" s="44"/>
      <c r="K295" s="44"/>
      <c r="L295" s="45"/>
      <c r="M295" s="46"/>
      <c r="N295" s="77">
        <f t="shared" si="4"/>
        <v>0</v>
      </c>
      <c r="O295" s="44"/>
      <c r="P295" s="32"/>
    </row>
    <row r="296" spans="1:16" ht="15.75" x14ac:dyDescent="0.4">
      <c r="A296" s="147"/>
      <c r="B296" s="148"/>
      <c r="C296" s="149"/>
      <c r="D296" s="150"/>
      <c r="E296" s="147"/>
      <c r="F296" s="148"/>
      <c r="G296" s="44"/>
      <c r="H296" s="147"/>
      <c r="I296" s="148"/>
      <c r="J296" s="44"/>
      <c r="K296" s="44"/>
      <c r="L296" s="45"/>
      <c r="M296" s="46"/>
      <c r="N296" s="77">
        <f t="shared" si="4"/>
        <v>0</v>
      </c>
      <c r="O296" s="44"/>
      <c r="P296" s="32"/>
    </row>
    <row r="297" spans="1:16" ht="15.75" x14ac:dyDescent="0.4">
      <c r="A297" s="147"/>
      <c r="B297" s="148"/>
      <c r="C297" s="149"/>
      <c r="D297" s="150"/>
      <c r="E297" s="147"/>
      <c r="F297" s="148"/>
      <c r="G297" s="44"/>
      <c r="H297" s="147"/>
      <c r="I297" s="148"/>
      <c r="J297" s="44"/>
      <c r="K297" s="44"/>
      <c r="L297" s="45"/>
      <c r="M297" s="46"/>
      <c r="N297" s="77">
        <f t="shared" si="4"/>
        <v>0</v>
      </c>
      <c r="O297" s="44"/>
      <c r="P297" s="32"/>
    </row>
    <row r="298" spans="1:16" ht="15.75" x14ac:dyDescent="0.4">
      <c r="A298" s="147"/>
      <c r="B298" s="148"/>
      <c r="C298" s="149"/>
      <c r="D298" s="150"/>
      <c r="E298" s="147"/>
      <c r="F298" s="148"/>
      <c r="G298" s="44"/>
      <c r="H298" s="147"/>
      <c r="I298" s="148"/>
      <c r="J298" s="44"/>
      <c r="K298" s="44"/>
      <c r="L298" s="45"/>
      <c r="M298" s="46"/>
      <c r="N298" s="77">
        <f t="shared" si="4"/>
        <v>0</v>
      </c>
      <c r="O298" s="44"/>
      <c r="P298" s="32"/>
    </row>
    <row r="299" spans="1:16" ht="15.75" x14ac:dyDescent="0.4">
      <c r="A299" s="147"/>
      <c r="B299" s="148"/>
      <c r="C299" s="149"/>
      <c r="D299" s="150"/>
      <c r="E299" s="147"/>
      <c r="F299" s="148"/>
      <c r="G299" s="44"/>
      <c r="H299" s="147"/>
      <c r="I299" s="148"/>
      <c r="J299" s="44"/>
      <c r="K299" s="44"/>
      <c r="L299" s="45"/>
      <c r="M299" s="46"/>
      <c r="N299" s="77">
        <f t="shared" si="4"/>
        <v>0</v>
      </c>
      <c r="O299" s="44"/>
      <c r="P299" s="32"/>
    </row>
    <row r="300" spans="1:16" ht="15.75" x14ac:dyDescent="0.4">
      <c r="A300" s="147"/>
      <c r="B300" s="148"/>
      <c r="C300" s="149"/>
      <c r="D300" s="150"/>
      <c r="E300" s="147"/>
      <c r="F300" s="148"/>
      <c r="G300" s="44"/>
      <c r="H300" s="147"/>
      <c r="I300" s="148"/>
      <c r="J300" s="44"/>
      <c r="K300" s="44"/>
      <c r="L300" s="45"/>
      <c r="M300" s="46"/>
      <c r="N300" s="77">
        <f t="shared" si="4"/>
        <v>0</v>
      </c>
      <c r="O300" s="44"/>
      <c r="P300" s="32"/>
    </row>
    <row r="301" spans="1:16" ht="15.75" x14ac:dyDescent="0.4">
      <c r="A301" s="147"/>
      <c r="B301" s="148"/>
      <c r="C301" s="149"/>
      <c r="D301" s="150"/>
      <c r="E301" s="147"/>
      <c r="F301" s="148"/>
      <c r="G301" s="44"/>
      <c r="H301" s="147"/>
      <c r="I301" s="148"/>
      <c r="J301" s="44"/>
      <c r="K301" s="44"/>
      <c r="L301" s="45"/>
      <c r="M301" s="46"/>
      <c r="N301" s="77">
        <f t="shared" si="4"/>
        <v>0</v>
      </c>
      <c r="O301" s="44"/>
      <c r="P301" s="32"/>
    </row>
    <row r="302" spans="1:16" ht="15.75" x14ac:dyDescent="0.4">
      <c r="A302" s="147"/>
      <c r="B302" s="148"/>
      <c r="C302" s="149"/>
      <c r="D302" s="150"/>
      <c r="E302" s="147"/>
      <c r="F302" s="148"/>
      <c r="G302" s="44"/>
      <c r="H302" s="147"/>
      <c r="I302" s="148"/>
      <c r="J302" s="44"/>
      <c r="K302" s="44"/>
      <c r="L302" s="45"/>
      <c r="M302" s="46"/>
      <c r="N302" s="77">
        <f t="shared" si="4"/>
        <v>0</v>
      </c>
      <c r="O302" s="44"/>
      <c r="P302" s="32"/>
    </row>
    <row r="303" spans="1:16" ht="15.75" x14ac:dyDescent="0.4">
      <c r="A303" s="147"/>
      <c r="B303" s="148"/>
      <c r="C303" s="149"/>
      <c r="D303" s="150"/>
      <c r="E303" s="147"/>
      <c r="F303" s="148"/>
      <c r="G303" s="44"/>
      <c r="H303" s="147"/>
      <c r="I303" s="148"/>
      <c r="J303" s="44"/>
      <c r="K303" s="44"/>
      <c r="L303" s="45"/>
      <c r="M303" s="46"/>
      <c r="N303" s="77">
        <f t="shared" si="4"/>
        <v>0</v>
      </c>
      <c r="O303" s="44"/>
      <c r="P303" s="32"/>
    </row>
    <row r="304" spans="1:16" ht="15.75" x14ac:dyDescent="0.4">
      <c r="A304" s="147"/>
      <c r="B304" s="148"/>
      <c r="C304" s="149"/>
      <c r="D304" s="150"/>
      <c r="E304" s="147"/>
      <c r="F304" s="148"/>
      <c r="G304" s="44"/>
      <c r="H304" s="147"/>
      <c r="I304" s="148"/>
      <c r="J304" s="44"/>
      <c r="K304" s="44"/>
      <c r="L304" s="45"/>
      <c r="M304" s="46"/>
      <c r="N304" s="77">
        <f t="shared" si="4"/>
        <v>0</v>
      </c>
      <c r="O304" s="44"/>
      <c r="P304" s="32"/>
    </row>
    <row r="305" spans="1:16" ht="15.75" x14ac:dyDescent="0.4">
      <c r="A305" s="147"/>
      <c r="B305" s="148"/>
      <c r="C305" s="149"/>
      <c r="D305" s="150"/>
      <c r="E305" s="147"/>
      <c r="F305" s="148"/>
      <c r="G305" s="44"/>
      <c r="H305" s="147"/>
      <c r="I305" s="148"/>
      <c r="J305" s="44"/>
      <c r="K305" s="44"/>
      <c r="L305" s="45"/>
      <c r="M305" s="46"/>
      <c r="N305" s="77">
        <f t="shared" si="4"/>
        <v>0</v>
      </c>
      <c r="O305" s="44"/>
      <c r="P305" s="32"/>
    </row>
    <row r="306" spans="1:16" ht="15.75" x14ac:dyDescent="0.4">
      <c r="A306" s="147"/>
      <c r="B306" s="148"/>
      <c r="C306" s="149"/>
      <c r="D306" s="150"/>
      <c r="E306" s="147"/>
      <c r="F306" s="148"/>
      <c r="G306" s="44"/>
      <c r="H306" s="147"/>
      <c r="I306" s="148"/>
      <c r="J306" s="44"/>
      <c r="K306" s="44"/>
      <c r="L306" s="45"/>
      <c r="M306" s="46"/>
      <c r="N306" s="77">
        <f t="shared" si="4"/>
        <v>0</v>
      </c>
      <c r="O306" s="44"/>
      <c r="P306" s="32"/>
    </row>
    <row r="307" spans="1:16" ht="15.75" x14ac:dyDescent="0.4">
      <c r="A307" s="147"/>
      <c r="B307" s="148"/>
      <c r="C307" s="149"/>
      <c r="D307" s="150"/>
      <c r="E307" s="147"/>
      <c r="F307" s="148"/>
      <c r="G307" s="44"/>
      <c r="H307" s="147"/>
      <c r="I307" s="148"/>
      <c r="J307" s="44"/>
      <c r="K307" s="44"/>
      <c r="L307" s="45"/>
      <c r="M307" s="46"/>
      <c r="N307" s="77">
        <f t="shared" si="4"/>
        <v>0</v>
      </c>
      <c r="O307" s="44"/>
      <c r="P307" s="32"/>
    </row>
    <row r="308" spans="1:16" ht="15.75" x14ac:dyDescent="0.4">
      <c r="A308" s="147"/>
      <c r="B308" s="148"/>
      <c r="C308" s="149"/>
      <c r="D308" s="150"/>
      <c r="E308" s="147"/>
      <c r="F308" s="148"/>
      <c r="G308" s="44"/>
      <c r="H308" s="147"/>
      <c r="I308" s="148"/>
      <c r="J308" s="44"/>
      <c r="K308" s="44"/>
      <c r="L308" s="45"/>
      <c r="M308" s="46"/>
      <c r="N308" s="77">
        <f t="shared" si="4"/>
        <v>0</v>
      </c>
      <c r="O308" s="44"/>
      <c r="P308" s="32"/>
    </row>
    <row r="309" spans="1:16" ht="15.75" x14ac:dyDescent="0.4">
      <c r="A309" s="147"/>
      <c r="B309" s="148"/>
      <c r="C309" s="149"/>
      <c r="D309" s="150"/>
      <c r="E309" s="147"/>
      <c r="F309" s="148"/>
      <c r="G309" s="44"/>
      <c r="H309" s="147"/>
      <c r="I309" s="148"/>
      <c r="J309" s="44"/>
      <c r="K309" s="44"/>
      <c r="L309" s="45"/>
      <c r="M309" s="46"/>
      <c r="N309" s="77">
        <f t="shared" si="4"/>
        <v>0</v>
      </c>
      <c r="O309" s="44"/>
      <c r="P309" s="32"/>
    </row>
    <row r="310" spans="1:16" ht="15.75" x14ac:dyDescent="0.4">
      <c r="A310" s="147"/>
      <c r="B310" s="148"/>
      <c r="C310" s="149"/>
      <c r="D310" s="150"/>
      <c r="E310" s="147"/>
      <c r="F310" s="148"/>
      <c r="G310" s="44"/>
      <c r="H310" s="147"/>
      <c r="I310" s="148"/>
      <c r="J310" s="44"/>
      <c r="K310" s="44"/>
      <c r="L310" s="45"/>
      <c r="M310" s="46"/>
      <c r="N310" s="77">
        <f t="shared" si="4"/>
        <v>0</v>
      </c>
      <c r="O310" s="44"/>
      <c r="P310" s="32"/>
    </row>
    <row r="311" spans="1:16" ht="15.75" x14ac:dyDescent="0.4">
      <c r="A311" s="147"/>
      <c r="B311" s="148"/>
      <c r="C311" s="149"/>
      <c r="D311" s="150"/>
      <c r="E311" s="147"/>
      <c r="F311" s="148"/>
      <c r="G311" s="44"/>
      <c r="H311" s="147"/>
      <c r="I311" s="148"/>
      <c r="J311" s="44"/>
      <c r="K311" s="44"/>
      <c r="L311" s="45"/>
      <c r="M311" s="46"/>
      <c r="N311" s="77">
        <f t="shared" si="4"/>
        <v>0</v>
      </c>
      <c r="O311" s="44"/>
      <c r="P311" s="32"/>
    </row>
    <row r="312" spans="1:16" ht="15.75" x14ac:dyDescent="0.4">
      <c r="A312" s="147"/>
      <c r="B312" s="148"/>
      <c r="C312" s="149"/>
      <c r="D312" s="150"/>
      <c r="E312" s="147"/>
      <c r="F312" s="148"/>
      <c r="G312" s="44"/>
      <c r="H312" s="147"/>
      <c r="I312" s="148"/>
      <c r="J312" s="44"/>
      <c r="K312" s="44"/>
      <c r="L312" s="45"/>
      <c r="M312" s="46"/>
      <c r="N312" s="77">
        <f t="shared" si="4"/>
        <v>0</v>
      </c>
      <c r="O312" s="44"/>
      <c r="P312" s="32"/>
    </row>
    <row r="313" spans="1:16" ht="15.75" x14ac:dyDescent="0.4">
      <c r="A313" s="147"/>
      <c r="B313" s="148"/>
      <c r="C313" s="149"/>
      <c r="D313" s="150"/>
      <c r="E313" s="147"/>
      <c r="F313" s="148"/>
      <c r="G313" s="44"/>
      <c r="H313" s="147"/>
      <c r="I313" s="148"/>
      <c r="J313" s="44"/>
      <c r="K313" s="44"/>
      <c r="L313" s="45"/>
      <c r="M313" s="46"/>
      <c r="N313" s="77">
        <f t="shared" si="4"/>
        <v>0</v>
      </c>
      <c r="O313" s="44"/>
      <c r="P313" s="32"/>
    </row>
    <row r="314" spans="1:16" ht="15.75" x14ac:dyDescent="0.4">
      <c r="A314" s="147"/>
      <c r="B314" s="148"/>
      <c r="C314" s="149"/>
      <c r="D314" s="150"/>
      <c r="E314" s="147"/>
      <c r="F314" s="148"/>
      <c r="G314" s="44"/>
      <c r="H314" s="147"/>
      <c r="I314" s="148"/>
      <c r="J314" s="44"/>
      <c r="K314" s="44"/>
      <c r="L314" s="45"/>
      <c r="M314" s="46"/>
      <c r="N314" s="77">
        <f t="shared" si="4"/>
        <v>0</v>
      </c>
      <c r="O314" s="44"/>
      <c r="P314" s="32"/>
    </row>
    <row r="315" spans="1:16" ht="15.75" x14ac:dyDescent="0.4">
      <c r="A315" s="147"/>
      <c r="B315" s="148"/>
      <c r="C315" s="149"/>
      <c r="D315" s="150"/>
      <c r="E315" s="147"/>
      <c r="F315" s="148"/>
      <c r="G315" s="44"/>
      <c r="H315" s="147"/>
      <c r="I315" s="148"/>
      <c r="J315" s="44"/>
      <c r="K315" s="44"/>
      <c r="L315" s="45"/>
      <c r="M315" s="46"/>
      <c r="N315" s="77">
        <f t="shared" si="4"/>
        <v>0</v>
      </c>
      <c r="O315" s="44"/>
      <c r="P315" s="32"/>
    </row>
    <row r="316" spans="1:16" ht="15.75" x14ac:dyDescent="0.4">
      <c r="A316" s="147"/>
      <c r="B316" s="148"/>
      <c r="C316" s="149"/>
      <c r="D316" s="150"/>
      <c r="E316" s="147"/>
      <c r="F316" s="148"/>
      <c r="G316" s="44"/>
      <c r="H316" s="147"/>
      <c r="I316" s="148"/>
      <c r="J316" s="44"/>
      <c r="K316" s="44"/>
      <c r="L316" s="45"/>
      <c r="M316" s="46"/>
      <c r="N316" s="77">
        <f t="shared" si="4"/>
        <v>0</v>
      </c>
      <c r="O316" s="44"/>
      <c r="P316" s="32"/>
    </row>
    <row r="317" spans="1:16" ht="15.75" x14ac:dyDescent="0.4">
      <c r="A317" s="147"/>
      <c r="B317" s="148"/>
      <c r="C317" s="149"/>
      <c r="D317" s="150"/>
      <c r="E317" s="147"/>
      <c r="F317" s="148"/>
      <c r="G317" s="44"/>
      <c r="H317" s="147"/>
      <c r="I317" s="148"/>
      <c r="J317" s="44"/>
      <c r="K317" s="44"/>
      <c r="L317" s="45"/>
      <c r="M317" s="46"/>
      <c r="N317" s="77">
        <f t="shared" si="4"/>
        <v>0</v>
      </c>
      <c r="O317" s="44"/>
      <c r="P317" s="32"/>
    </row>
    <row r="318" spans="1:16" ht="15.75" x14ac:dyDescent="0.4">
      <c r="A318" s="147"/>
      <c r="B318" s="148"/>
      <c r="C318" s="149"/>
      <c r="D318" s="150"/>
      <c r="E318" s="147"/>
      <c r="F318" s="148"/>
      <c r="G318" s="44"/>
      <c r="H318" s="147"/>
      <c r="I318" s="148"/>
      <c r="J318" s="44"/>
      <c r="K318" s="44"/>
      <c r="L318" s="45"/>
      <c r="M318" s="46"/>
      <c r="N318" s="77">
        <f t="shared" si="4"/>
        <v>0</v>
      </c>
      <c r="O318" s="44"/>
      <c r="P318" s="32"/>
    </row>
    <row r="319" spans="1:16" ht="15.75" x14ac:dyDescent="0.4">
      <c r="A319" s="147"/>
      <c r="B319" s="148"/>
      <c r="C319" s="149"/>
      <c r="D319" s="150"/>
      <c r="E319" s="147"/>
      <c r="F319" s="148"/>
      <c r="G319" s="44"/>
      <c r="H319" s="147"/>
      <c r="I319" s="148"/>
      <c r="J319" s="44"/>
      <c r="K319" s="44"/>
      <c r="L319" s="45"/>
      <c r="M319" s="46"/>
      <c r="N319" s="77">
        <f t="shared" si="4"/>
        <v>0</v>
      </c>
      <c r="O319" s="44"/>
      <c r="P319" s="32"/>
    </row>
    <row r="320" spans="1:16" ht="15.75" x14ac:dyDescent="0.4">
      <c r="A320" s="147"/>
      <c r="B320" s="148"/>
      <c r="C320" s="149"/>
      <c r="D320" s="150"/>
      <c r="E320" s="147"/>
      <c r="F320" s="148"/>
      <c r="G320" s="44"/>
      <c r="H320" s="147"/>
      <c r="I320" s="148"/>
      <c r="J320" s="44"/>
      <c r="K320" s="44"/>
      <c r="L320" s="45"/>
      <c r="M320" s="46"/>
      <c r="N320" s="77">
        <f t="shared" si="4"/>
        <v>0</v>
      </c>
      <c r="O320" s="44"/>
      <c r="P320" s="32"/>
    </row>
    <row r="321" spans="1:16" ht="15.75" x14ac:dyDescent="0.4">
      <c r="A321" s="147"/>
      <c r="B321" s="148"/>
      <c r="C321" s="149"/>
      <c r="D321" s="150"/>
      <c r="E321" s="147"/>
      <c r="F321" s="148"/>
      <c r="G321" s="44"/>
      <c r="H321" s="147"/>
      <c r="I321" s="148"/>
      <c r="J321" s="44"/>
      <c r="K321" s="44"/>
      <c r="L321" s="45"/>
      <c r="M321" s="46"/>
      <c r="N321" s="77">
        <f t="shared" si="4"/>
        <v>0</v>
      </c>
      <c r="O321" s="44"/>
      <c r="P321" s="32"/>
    </row>
    <row r="322" spans="1:16" ht="15.75" x14ac:dyDescent="0.4">
      <c r="A322" s="147"/>
      <c r="B322" s="148"/>
      <c r="C322" s="149"/>
      <c r="D322" s="150"/>
      <c r="E322" s="147"/>
      <c r="F322" s="148"/>
      <c r="G322" s="44"/>
      <c r="H322" s="147"/>
      <c r="I322" s="148"/>
      <c r="J322" s="44"/>
      <c r="K322" s="44"/>
      <c r="L322" s="45"/>
      <c r="M322" s="46"/>
      <c r="N322" s="77">
        <f t="shared" si="4"/>
        <v>0</v>
      </c>
      <c r="O322" s="44"/>
      <c r="P322" s="32"/>
    </row>
    <row r="323" spans="1:16" ht="15.75" x14ac:dyDescent="0.4">
      <c r="A323" s="147"/>
      <c r="B323" s="148"/>
      <c r="C323" s="149"/>
      <c r="D323" s="150"/>
      <c r="E323" s="147"/>
      <c r="F323" s="148"/>
      <c r="G323" s="44"/>
      <c r="H323" s="147"/>
      <c r="I323" s="148"/>
      <c r="J323" s="44"/>
      <c r="K323" s="44"/>
      <c r="L323" s="45"/>
      <c r="M323" s="46"/>
      <c r="N323" s="77">
        <f t="shared" si="4"/>
        <v>0</v>
      </c>
      <c r="O323" s="44"/>
      <c r="P323" s="32"/>
    </row>
    <row r="324" spans="1:16" ht="15.75" x14ac:dyDescent="0.4">
      <c r="A324" s="147"/>
      <c r="B324" s="148"/>
      <c r="C324" s="149"/>
      <c r="D324" s="150"/>
      <c r="E324" s="147"/>
      <c r="F324" s="148"/>
      <c r="G324" s="44"/>
      <c r="H324" s="147"/>
      <c r="I324" s="148"/>
      <c r="J324" s="44"/>
      <c r="K324" s="44"/>
      <c r="L324" s="45"/>
      <c r="M324" s="46"/>
      <c r="N324" s="77">
        <f t="shared" ref="N324:N337" si="5">$L324*$M324</f>
        <v>0</v>
      </c>
      <c r="O324" s="44"/>
      <c r="P324" s="32"/>
    </row>
    <row r="325" spans="1:16" ht="15.75" x14ac:dyDescent="0.4">
      <c r="A325" s="147"/>
      <c r="B325" s="148"/>
      <c r="C325" s="149"/>
      <c r="D325" s="150"/>
      <c r="E325" s="147"/>
      <c r="F325" s="148"/>
      <c r="G325" s="44"/>
      <c r="H325" s="147"/>
      <c r="I325" s="148"/>
      <c r="J325" s="44"/>
      <c r="K325" s="44"/>
      <c r="L325" s="45"/>
      <c r="M325" s="46"/>
      <c r="N325" s="77">
        <f t="shared" si="5"/>
        <v>0</v>
      </c>
      <c r="O325" s="44"/>
      <c r="P325" s="32"/>
    </row>
    <row r="326" spans="1:16" ht="15.75" x14ac:dyDescent="0.4">
      <c r="A326" s="147"/>
      <c r="B326" s="148"/>
      <c r="C326" s="149"/>
      <c r="D326" s="150"/>
      <c r="E326" s="147"/>
      <c r="F326" s="148"/>
      <c r="G326" s="44"/>
      <c r="H326" s="147"/>
      <c r="I326" s="148"/>
      <c r="J326" s="44"/>
      <c r="K326" s="44"/>
      <c r="L326" s="45"/>
      <c r="M326" s="46"/>
      <c r="N326" s="77">
        <f t="shared" si="5"/>
        <v>0</v>
      </c>
      <c r="O326" s="44"/>
      <c r="P326" s="32"/>
    </row>
    <row r="327" spans="1:16" ht="15.75" x14ac:dyDescent="0.4">
      <c r="A327" s="147"/>
      <c r="B327" s="148"/>
      <c r="C327" s="149"/>
      <c r="D327" s="150"/>
      <c r="E327" s="147"/>
      <c r="F327" s="148"/>
      <c r="G327" s="44"/>
      <c r="H327" s="147"/>
      <c r="I327" s="148"/>
      <c r="J327" s="44"/>
      <c r="K327" s="44"/>
      <c r="L327" s="45"/>
      <c r="M327" s="46"/>
      <c r="N327" s="77">
        <f t="shared" si="5"/>
        <v>0</v>
      </c>
      <c r="O327" s="44"/>
      <c r="P327" s="32"/>
    </row>
    <row r="328" spans="1:16" ht="15.75" x14ac:dyDescent="0.4">
      <c r="A328" s="147"/>
      <c r="B328" s="148"/>
      <c r="C328" s="149"/>
      <c r="D328" s="150"/>
      <c r="E328" s="147"/>
      <c r="F328" s="148"/>
      <c r="G328" s="44"/>
      <c r="H328" s="147"/>
      <c r="I328" s="148"/>
      <c r="J328" s="44"/>
      <c r="K328" s="44"/>
      <c r="L328" s="45"/>
      <c r="M328" s="46"/>
      <c r="N328" s="77">
        <f t="shared" si="5"/>
        <v>0</v>
      </c>
      <c r="O328" s="44"/>
      <c r="P328" s="32"/>
    </row>
    <row r="329" spans="1:16" ht="15.75" x14ac:dyDescent="0.4">
      <c r="A329" s="147"/>
      <c r="B329" s="148"/>
      <c r="C329" s="149"/>
      <c r="D329" s="150"/>
      <c r="E329" s="147"/>
      <c r="F329" s="148"/>
      <c r="G329" s="44"/>
      <c r="H329" s="147"/>
      <c r="I329" s="148"/>
      <c r="J329" s="44"/>
      <c r="K329" s="44"/>
      <c r="L329" s="45"/>
      <c r="M329" s="46"/>
      <c r="N329" s="77">
        <f t="shared" si="5"/>
        <v>0</v>
      </c>
      <c r="O329" s="44"/>
      <c r="P329" s="32"/>
    </row>
    <row r="330" spans="1:16" ht="15.75" x14ac:dyDescent="0.4">
      <c r="A330" s="147"/>
      <c r="B330" s="148"/>
      <c r="C330" s="149"/>
      <c r="D330" s="150"/>
      <c r="E330" s="147"/>
      <c r="F330" s="148"/>
      <c r="G330" s="44"/>
      <c r="H330" s="147"/>
      <c r="I330" s="148"/>
      <c r="J330" s="44"/>
      <c r="K330" s="44"/>
      <c r="L330" s="45"/>
      <c r="M330" s="46"/>
      <c r="N330" s="77">
        <f t="shared" si="5"/>
        <v>0</v>
      </c>
      <c r="O330" s="44"/>
      <c r="P330" s="32"/>
    </row>
    <row r="331" spans="1:16" ht="15.75" x14ac:dyDescent="0.4">
      <c r="A331" s="147"/>
      <c r="B331" s="148"/>
      <c r="C331" s="149"/>
      <c r="D331" s="150"/>
      <c r="E331" s="147"/>
      <c r="F331" s="148"/>
      <c r="G331" s="44"/>
      <c r="H331" s="147"/>
      <c r="I331" s="148"/>
      <c r="J331" s="44"/>
      <c r="K331" s="44"/>
      <c r="L331" s="45"/>
      <c r="M331" s="46"/>
      <c r="N331" s="77">
        <f t="shared" si="5"/>
        <v>0</v>
      </c>
      <c r="O331" s="44"/>
      <c r="P331" s="32"/>
    </row>
    <row r="332" spans="1:16" ht="15.75" x14ac:dyDescent="0.4">
      <c r="A332" s="147"/>
      <c r="B332" s="148"/>
      <c r="C332" s="149"/>
      <c r="D332" s="150"/>
      <c r="E332" s="147"/>
      <c r="F332" s="148"/>
      <c r="G332" s="44"/>
      <c r="H332" s="147"/>
      <c r="I332" s="148"/>
      <c r="J332" s="44"/>
      <c r="K332" s="44"/>
      <c r="L332" s="45"/>
      <c r="M332" s="46"/>
      <c r="N332" s="77">
        <f t="shared" si="5"/>
        <v>0</v>
      </c>
      <c r="O332" s="44"/>
      <c r="P332" s="32"/>
    </row>
    <row r="333" spans="1:16" ht="15.75" x14ac:dyDescent="0.4">
      <c r="A333" s="147"/>
      <c r="B333" s="148"/>
      <c r="C333" s="149"/>
      <c r="D333" s="150"/>
      <c r="E333" s="147"/>
      <c r="F333" s="148"/>
      <c r="G333" s="44"/>
      <c r="H333" s="147"/>
      <c r="I333" s="148"/>
      <c r="J333" s="44"/>
      <c r="K333" s="44"/>
      <c r="L333" s="45"/>
      <c r="M333" s="46"/>
      <c r="N333" s="77">
        <f t="shared" si="5"/>
        <v>0</v>
      </c>
      <c r="O333" s="44"/>
      <c r="P333" s="32"/>
    </row>
    <row r="334" spans="1:16" ht="15.75" x14ac:dyDescent="0.4">
      <c r="A334" s="147"/>
      <c r="B334" s="148"/>
      <c r="C334" s="149"/>
      <c r="D334" s="150"/>
      <c r="E334" s="147"/>
      <c r="F334" s="148"/>
      <c r="G334" s="44"/>
      <c r="H334" s="147"/>
      <c r="I334" s="148"/>
      <c r="J334" s="44"/>
      <c r="K334" s="44"/>
      <c r="L334" s="45"/>
      <c r="M334" s="46"/>
      <c r="N334" s="77">
        <f t="shared" si="5"/>
        <v>0</v>
      </c>
      <c r="O334" s="44"/>
      <c r="P334" s="32"/>
    </row>
    <row r="335" spans="1:16" ht="15.75" x14ac:dyDescent="0.4">
      <c r="A335" s="147"/>
      <c r="B335" s="148"/>
      <c r="C335" s="149"/>
      <c r="D335" s="150"/>
      <c r="E335" s="147"/>
      <c r="F335" s="148"/>
      <c r="G335" s="44"/>
      <c r="H335" s="147"/>
      <c r="I335" s="148"/>
      <c r="J335" s="44"/>
      <c r="K335" s="44"/>
      <c r="L335" s="45"/>
      <c r="M335" s="46"/>
      <c r="N335" s="77">
        <f t="shared" si="5"/>
        <v>0</v>
      </c>
      <c r="O335" s="44"/>
      <c r="P335" s="32"/>
    </row>
    <row r="336" spans="1:16" ht="15.75" x14ac:dyDescent="0.4">
      <c r="A336" s="147"/>
      <c r="B336" s="148"/>
      <c r="C336" s="149"/>
      <c r="D336" s="150"/>
      <c r="E336" s="147"/>
      <c r="F336" s="148"/>
      <c r="G336" s="44"/>
      <c r="H336" s="147"/>
      <c r="I336" s="148"/>
      <c r="J336" s="44"/>
      <c r="K336" s="44"/>
      <c r="L336" s="45"/>
      <c r="M336" s="46"/>
      <c r="N336" s="77">
        <f t="shared" si="5"/>
        <v>0</v>
      </c>
      <c r="O336" s="44"/>
      <c r="P336" s="32"/>
    </row>
    <row r="337" spans="1:16" ht="15.75" x14ac:dyDescent="0.4">
      <c r="A337" s="147"/>
      <c r="B337" s="148"/>
      <c r="C337" s="149"/>
      <c r="D337" s="150"/>
      <c r="E337" s="147"/>
      <c r="F337" s="148"/>
      <c r="G337" s="44"/>
      <c r="H337" s="147"/>
      <c r="I337" s="148"/>
      <c r="J337" s="44"/>
      <c r="K337" s="44"/>
      <c r="L337" s="45"/>
      <c r="M337" s="46"/>
      <c r="N337" s="77">
        <f t="shared" si="5"/>
        <v>0</v>
      </c>
      <c r="O337" s="44"/>
      <c r="P337" s="32"/>
    </row>
  </sheetData>
  <dataConsolidate/>
  <mergeCells count="1345">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M1"/>
    <mergeCell ref="A2:B2"/>
    <mergeCell ref="C2:D2"/>
    <mergeCell ref="E2:F2"/>
    <mergeCell ref="H2:I2"/>
    <mergeCell ref="A3:B3"/>
    <mergeCell ref="C3:D3"/>
    <mergeCell ref="E3:F3"/>
    <mergeCell ref="H3:I3"/>
  </mergeCells>
  <dataValidations xWindow="464" yWindow="401" count="1">
    <dataValidation type="list" showInputMessage="1" showErrorMessage="1" sqref="C3:D100 C103:D337" xr:uid="{D32D10F3-9CF3-4348-A116-CDF47F450CF9}">
      <formula1>INDIRECT(A3)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4">
        <x14:dataValidation type="list" allowBlank="1" showInputMessage="1" promptTitle="Contract Type" prompt="Select" xr:uid="{C8352B26-34B2-40F9-8CE0-A04E6D30419D}">
          <x14:formula1>
            <xm:f>'Response Items'!$C$2:$C$5</xm:f>
          </x14:formula1>
          <xm:sqref>O3:P337</xm:sqref>
        </x14:dataValidation>
        <x14:dataValidation type="list" allowBlank="1" showInputMessage="1" showErrorMessage="1" xr:uid="{9405CD8B-5F0C-405A-BE9D-BE95911F910A}">
          <x14:formula1>
            <xm:f>Sheet1!$K$2:$U$2</xm:f>
          </x14:formula1>
          <xm:sqref>A3:B100 A103:B337</xm:sqref>
        </x14:dataValidation>
        <x14:dataValidation type="list" allowBlank="1" showInputMessage="1" promptTitle="Furniture Applications" prompt="Select" xr:uid="{318D0B1B-B912-4818-9365-1AD4CEFDC0E7}">
          <x14:formula1>
            <xm:f>OFFSET(Sheet2!$A$1,1,,COUNTA(Sheet2!$A:$A)-1,1)</xm:f>
          </x14:formula1>
          <xm:sqref>A101:B102</xm:sqref>
        </x14:dataValidation>
        <x14:dataValidation type="list" allowBlank="1" showInputMessage="1" showErrorMessage="1" xr:uid="{5D50FEB6-F8D6-4CF9-96D6-E332521D36CB}">
          <x14:formula1>
            <xm:f>OFFSET(Sheet2!$C$1,MATCH(A101,Sheet2!$C:$C,0)-1,1,COUNTIF(Sheet2!$C:$C,A101),1)</xm:f>
          </x14:formula1>
          <xm:sqref>C101:D102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31"/>
  <sheetViews>
    <sheetView topLeftCell="C1" workbookViewId="0">
      <selection activeCell="E20" sqref="E20"/>
    </sheetView>
  </sheetViews>
  <sheetFormatPr defaultRowHeight="14.25" x14ac:dyDescent="0.45"/>
  <cols>
    <col min="1" max="1" width="37.6640625" customWidth="1"/>
    <col min="2" max="2" width="16.53125" customWidth="1"/>
    <col min="3" max="3" width="28.6640625" customWidth="1"/>
    <col min="4" max="4" width="48.6640625" customWidth="1"/>
    <col min="5" max="5" width="56.33203125" customWidth="1"/>
    <col min="6" max="6" width="55.6640625" customWidth="1"/>
    <col min="7" max="7" width="71.86328125" customWidth="1"/>
    <col min="8" max="8" width="21.86328125" customWidth="1"/>
  </cols>
  <sheetData>
    <row r="1" spans="1:7" x14ac:dyDescent="0.45">
      <c r="A1" t="s">
        <v>33</v>
      </c>
      <c r="C1" t="s">
        <v>29</v>
      </c>
      <c r="D1" t="s">
        <v>31</v>
      </c>
      <c r="F1" t="s">
        <v>123</v>
      </c>
      <c r="G1" t="s">
        <v>44</v>
      </c>
    </row>
    <row r="2" spans="1:7" x14ac:dyDescent="0.45">
      <c r="A2" t="s">
        <v>30</v>
      </c>
      <c r="C2" t="s">
        <v>34</v>
      </c>
      <c r="D2" t="s">
        <v>27</v>
      </c>
      <c r="F2" t="s">
        <v>124</v>
      </c>
      <c r="G2" t="s">
        <v>12</v>
      </c>
    </row>
    <row r="3" spans="1:7" x14ac:dyDescent="0.45">
      <c r="A3" t="s">
        <v>35</v>
      </c>
      <c r="C3" t="s">
        <v>34</v>
      </c>
      <c r="D3" t="s">
        <v>6</v>
      </c>
      <c r="F3" t="s">
        <v>125</v>
      </c>
      <c r="G3" t="s">
        <v>13</v>
      </c>
    </row>
    <row r="4" spans="1:7" x14ac:dyDescent="0.45">
      <c r="A4" t="s">
        <v>34</v>
      </c>
      <c r="C4" t="s">
        <v>34</v>
      </c>
      <c r="D4" t="s">
        <v>7</v>
      </c>
      <c r="G4" t="s">
        <v>30</v>
      </c>
    </row>
    <row r="5" spans="1:7" x14ac:dyDescent="0.45">
      <c r="A5" t="s">
        <v>36</v>
      </c>
      <c r="C5" t="s">
        <v>34</v>
      </c>
      <c r="D5" t="s">
        <v>28</v>
      </c>
      <c r="G5" t="s">
        <v>73</v>
      </c>
    </row>
    <row r="6" spans="1:7" x14ac:dyDescent="0.45">
      <c r="A6" t="s">
        <v>49</v>
      </c>
      <c r="C6" t="s">
        <v>34</v>
      </c>
      <c r="D6" t="s">
        <v>127</v>
      </c>
      <c r="G6" t="s">
        <v>51</v>
      </c>
    </row>
    <row r="7" spans="1:7" x14ac:dyDescent="0.45">
      <c r="A7" t="s">
        <v>37</v>
      </c>
      <c r="C7" t="s">
        <v>34</v>
      </c>
      <c r="D7" t="s">
        <v>47</v>
      </c>
      <c r="G7" t="s">
        <v>20</v>
      </c>
    </row>
    <row r="8" spans="1:7" x14ac:dyDescent="0.45">
      <c r="C8" t="s">
        <v>35</v>
      </c>
      <c r="D8" t="s">
        <v>7</v>
      </c>
    </row>
    <row r="9" spans="1:7" x14ac:dyDescent="0.45">
      <c r="C9" t="s">
        <v>35</v>
      </c>
      <c r="D9" t="s">
        <v>50</v>
      </c>
    </row>
    <row r="10" spans="1:7" x14ac:dyDescent="0.45">
      <c r="C10" t="s">
        <v>35</v>
      </c>
      <c r="D10" t="s">
        <v>119</v>
      </c>
    </row>
    <row r="11" spans="1:7" x14ac:dyDescent="0.45">
      <c r="C11" t="s">
        <v>36</v>
      </c>
      <c r="D11" t="s">
        <v>27</v>
      </c>
    </row>
    <row r="12" spans="1:7" x14ac:dyDescent="0.45">
      <c r="C12" t="s">
        <v>36</v>
      </c>
      <c r="D12" t="s">
        <v>7</v>
      </c>
    </row>
    <row r="13" spans="1:7" x14ac:dyDescent="0.45">
      <c r="C13" t="s">
        <v>36</v>
      </c>
      <c r="D13" t="s">
        <v>38</v>
      </c>
    </row>
    <row r="14" spans="1:7" x14ac:dyDescent="0.45">
      <c r="C14" t="s">
        <v>36</v>
      </c>
      <c r="D14" t="s">
        <v>28</v>
      </c>
    </row>
    <row r="15" spans="1:7" x14ac:dyDescent="0.45">
      <c r="C15" t="s">
        <v>36</v>
      </c>
      <c r="D15" t="s">
        <v>119</v>
      </c>
    </row>
    <row r="16" spans="1:7" x14ac:dyDescent="0.45">
      <c r="C16" t="s">
        <v>30</v>
      </c>
      <c r="D16" t="s">
        <v>6</v>
      </c>
    </row>
    <row r="17" spans="3:4" x14ac:dyDescent="0.45">
      <c r="C17" t="s">
        <v>30</v>
      </c>
      <c r="D17" t="s">
        <v>7</v>
      </c>
    </row>
    <row r="18" spans="3:4" x14ac:dyDescent="0.45">
      <c r="C18" t="s">
        <v>30</v>
      </c>
      <c r="D18" t="s">
        <v>128</v>
      </c>
    </row>
    <row r="19" spans="3:4" x14ac:dyDescent="0.45">
      <c r="C19" t="s">
        <v>30</v>
      </c>
      <c r="D19" t="s">
        <v>43</v>
      </c>
    </row>
    <row r="20" spans="3:4" x14ac:dyDescent="0.45">
      <c r="C20" t="s">
        <v>30</v>
      </c>
      <c r="D20" t="s">
        <v>68</v>
      </c>
    </row>
    <row r="21" spans="3:4" x14ac:dyDescent="0.45">
      <c r="C21" t="s">
        <v>30</v>
      </c>
      <c r="D21" t="s">
        <v>47</v>
      </c>
    </row>
    <row r="22" spans="3:4" x14ac:dyDescent="0.45">
      <c r="C22" t="s">
        <v>30</v>
      </c>
      <c r="D22" t="s">
        <v>119</v>
      </c>
    </row>
    <row r="23" spans="3:4" x14ac:dyDescent="0.45">
      <c r="C23" t="s">
        <v>37</v>
      </c>
      <c r="D23" t="s">
        <v>7</v>
      </c>
    </row>
    <row r="24" spans="3:4" x14ac:dyDescent="0.45">
      <c r="C24" t="s">
        <v>37</v>
      </c>
      <c r="D24" t="s">
        <v>27</v>
      </c>
    </row>
    <row r="25" spans="3:4" x14ac:dyDescent="0.45">
      <c r="C25" t="s">
        <v>37</v>
      </c>
      <c r="D25" t="s">
        <v>78</v>
      </c>
    </row>
    <row r="26" spans="3:4" x14ac:dyDescent="0.45">
      <c r="C26" t="s">
        <v>37</v>
      </c>
      <c r="D26" t="s">
        <v>47</v>
      </c>
    </row>
    <row r="27" spans="3:4" x14ac:dyDescent="0.45">
      <c r="C27" t="s">
        <v>37</v>
      </c>
      <c r="D27" t="s">
        <v>119</v>
      </c>
    </row>
    <row r="28" spans="3:4" x14ac:dyDescent="0.45">
      <c r="C28" t="s">
        <v>49</v>
      </c>
      <c r="D28" t="s">
        <v>27</v>
      </c>
    </row>
    <row r="29" spans="3:4" x14ac:dyDescent="0.45">
      <c r="C29" t="s">
        <v>49</v>
      </c>
      <c r="D29" t="s">
        <v>47</v>
      </c>
    </row>
    <row r="30" spans="3:4" x14ac:dyDescent="0.45">
      <c r="C30" t="s">
        <v>49</v>
      </c>
      <c r="D30" t="s">
        <v>7</v>
      </c>
    </row>
    <row r="31" spans="3:4" x14ac:dyDescent="0.45">
      <c r="C31" t="s">
        <v>49</v>
      </c>
      <c r="D31" t="s">
        <v>119</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4.25" x14ac:dyDescent="0.45"/>
  <cols>
    <col min="1" max="1" width="44.33203125" customWidth="1"/>
    <col min="2" max="4" width="59.6640625" bestFit="1" customWidth="1"/>
  </cols>
  <sheetData>
    <row r="1" spans="1:4" ht="17.649999999999999" x14ac:dyDescent="0.65">
      <c r="A1" s="2" t="s">
        <v>0</v>
      </c>
      <c r="B1" s="2" t="s">
        <v>1</v>
      </c>
      <c r="C1" s="2" t="s">
        <v>2</v>
      </c>
      <c r="D1" s="2" t="s">
        <v>11</v>
      </c>
    </row>
    <row r="2" spans="1:4" ht="17.649999999999999" x14ac:dyDescent="0.5">
      <c r="A2" s="3" t="s">
        <v>18</v>
      </c>
      <c r="B2" s="5" t="s">
        <v>5</v>
      </c>
      <c r="C2" s="4" t="s">
        <v>3</v>
      </c>
      <c r="D2" s="3" t="s">
        <v>12</v>
      </c>
    </row>
    <row r="3" spans="1:4" ht="17.649999999999999" x14ac:dyDescent="0.5">
      <c r="A3" s="3" t="s">
        <v>10</v>
      </c>
      <c r="B3" s="5" t="s">
        <v>6</v>
      </c>
      <c r="C3" s="4" t="s">
        <v>9</v>
      </c>
      <c r="D3" s="3" t="s">
        <v>13</v>
      </c>
    </row>
    <row r="4" spans="1:4" ht="17.649999999999999" x14ac:dyDescent="0.5">
      <c r="A4" s="3" t="s">
        <v>17</v>
      </c>
      <c r="B4" s="5" t="s">
        <v>7</v>
      </c>
      <c r="C4" s="4" t="s">
        <v>4</v>
      </c>
      <c r="D4" s="3" t="s">
        <v>20</v>
      </c>
    </row>
    <row r="5" spans="1:4" ht="15" x14ac:dyDescent="0.5">
      <c r="A5" s="3"/>
      <c r="B5" s="5" t="s">
        <v>19</v>
      </c>
      <c r="C5" s="8" t="s">
        <v>22</v>
      </c>
      <c r="D5" s="8"/>
    </row>
    <row r="6" spans="1:4" ht="15.75" x14ac:dyDescent="0.5">
      <c r="A6" s="3"/>
      <c r="B6" s="8"/>
      <c r="C6" s="1"/>
    </row>
    <row r="7" spans="1:4" ht="15" x14ac:dyDescent="0.5">
      <c r="A7" s="8"/>
      <c r="B7" s="7"/>
    </row>
    <row r="8" spans="1:4" ht="15" x14ac:dyDescent="0.5">
      <c r="A8" s="6"/>
      <c r="B8" s="7"/>
    </row>
    <row r="9" spans="1:4" ht="15" x14ac:dyDescent="0.5">
      <c r="A9" s="6"/>
      <c r="B9" s="7"/>
    </row>
    <row r="10" spans="1:4" ht="15" x14ac:dyDescent="0.5">
      <c r="A10" s="6"/>
    </row>
    <row r="11" spans="1:4" ht="15" x14ac:dyDescent="0.5">
      <c r="A11" s="6"/>
    </row>
    <row r="13" spans="1:4" ht="15" x14ac:dyDescent="0.5">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workbookViewId="0">
      <selection activeCell="H2" sqref="H2"/>
    </sheetView>
  </sheetViews>
  <sheetFormatPr defaultRowHeight="14.25" x14ac:dyDescent="0.45"/>
  <cols>
    <col min="3" max="3" width="13.33203125" bestFit="1" customWidth="1"/>
    <col min="4" max="4" width="5.33203125" bestFit="1" customWidth="1"/>
    <col min="7" max="7" width="17.6640625" bestFit="1" customWidth="1"/>
    <col min="11" max="11" width="20.33203125" bestFit="1" customWidth="1"/>
    <col min="12" max="12" width="11.1328125" bestFit="1" customWidth="1"/>
    <col min="13" max="13" width="11.53125" bestFit="1" customWidth="1"/>
    <col min="14" max="14" width="23" bestFit="1" customWidth="1"/>
    <col min="15" max="15" width="16.33203125" bestFit="1" customWidth="1"/>
    <col min="16" max="16" width="18" bestFit="1" customWidth="1"/>
    <col min="17" max="17" width="22.1328125" bestFit="1" customWidth="1"/>
    <col min="18" max="18" width="12.86328125" bestFit="1" customWidth="1"/>
    <col min="20" max="20" width="14" bestFit="1" customWidth="1"/>
    <col min="21" max="21" width="18.86328125" bestFit="1" customWidth="1"/>
  </cols>
  <sheetData>
    <row r="2" spans="3:21" x14ac:dyDescent="0.45">
      <c r="C2" s="21" t="s">
        <v>29</v>
      </c>
      <c r="D2" s="21" t="s">
        <v>66</v>
      </c>
      <c r="G2" s="21" t="s">
        <v>113</v>
      </c>
      <c r="H2" s="21">
        <f>Sheet1!D10+Sheet1!D11</f>
        <v>178022</v>
      </c>
      <c r="K2" s="31" t="s">
        <v>71</v>
      </c>
      <c r="L2" s="34" t="s">
        <v>65</v>
      </c>
      <c r="M2" s="34" t="s">
        <v>62</v>
      </c>
      <c r="N2" s="31" t="s">
        <v>72</v>
      </c>
      <c r="O2" s="34" t="s">
        <v>45</v>
      </c>
      <c r="P2" s="34" t="s">
        <v>46</v>
      </c>
      <c r="Q2" s="34" t="s">
        <v>88</v>
      </c>
      <c r="R2" s="34" t="s">
        <v>101</v>
      </c>
      <c r="S2" s="31" t="s">
        <v>74</v>
      </c>
      <c r="T2" s="31" t="s">
        <v>54</v>
      </c>
      <c r="U2" s="34" t="s">
        <v>59</v>
      </c>
    </row>
    <row r="3" spans="3:21" x14ac:dyDescent="0.45">
      <c r="C3" s="21" t="s">
        <v>54</v>
      </c>
      <c r="D3" s="21">
        <f>SUMIF(Equipment!A3:A337,Table47[[#Headers],[Music]],Equipment!N3:N337)</f>
        <v>126220.41</v>
      </c>
      <c r="G3" s="21" t="s">
        <v>114</v>
      </c>
      <c r="H3" s="21">
        <f>Sheet1!D3+Sheet1!D9</f>
        <v>196491.83000000002</v>
      </c>
      <c r="K3" s="28" t="s">
        <v>100</v>
      </c>
      <c r="L3" s="30" t="s">
        <v>95</v>
      </c>
      <c r="M3" s="23" t="s">
        <v>63</v>
      </c>
      <c r="N3" s="28" t="s">
        <v>97</v>
      </c>
      <c r="O3" s="29" t="s">
        <v>52</v>
      </c>
      <c r="P3" s="21" t="s">
        <v>79</v>
      </c>
      <c r="Q3" s="29" t="s">
        <v>67</v>
      </c>
      <c r="R3" s="36" t="s">
        <v>104</v>
      </c>
      <c r="S3" s="28" t="s">
        <v>75</v>
      </c>
      <c r="T3" s="28" t="s">
        <v>67</v>
      </c>
      <c r="U3" s="35" t="s">
        <v>67</v>
      </c>
    </row>
    <row r="4" spans="3:21" x14ac:dyDescent="0.45">
      <c r="C4" s="21" t="s">
        <v>62</v>
      </c>
      <c r="D4" s="21">
        <f>SUMIF(Equipment!A3:A338,Table47[[#Headers],[Auditorium]],Equipment!N3:N338)</f>
        <v>0</v>
      </c>
      <c r="K4" s="28" t="s">
        <v>84</v>
      </c>
      <c r="L4" s="26" t="s">
        <v>89</v>
      </c>
      <c r="M4" s="25" t="s">
        <v>67</v>
      </c>
      <c r="N4" s="28" t="s">
        <v>121</v>
      </c>
      <c r="O4" s="23" t="s">
        <v>93</v>
      </c>
      <c r="P4" s="23" t="s">
        <v>82</v>
      </c>
      <c r="Q4" s="23" t="s">
        <v>85</v>
      </c>
      <c r="R4" s="36" t="s">
        <v>105</v>
      </c>
      <c r="S4" s="28" t="s">
        <v>67</v>
      </c>
      <c r="T4" s="22" t="s">
        <v>94</v>
      </c>
      <c r="U4" s="27" t="s">
        <v>47</v>
      </c>
    </row>
    <row r="5" spans="3:21" ht="15.4" x14ac:dyDescent="0.45">
      <c r="C5" s="21" t="s">
        <v>48</v>
      </c>
      <c r="D5" s="21">
        <f>SUMIF(Equipment!A3:A339,Table47[[#Headers],[Custodial ]],Equipment!N3:N339)</f>
        <v>171902.05000000002</v>
      </c>
      <c r="K5" s="37" t="s">
        <v>67</v>
      </c>
      <c r="L5" s="26" t="s">
        <v>67</v>
      </c>
      <c r="M5" s="23" t="s">
        <v>56</v>
      </c>
      <c r="N5" s="28" t="s">
        <v>67</v>
      </c>
      <c r="O5" s="25" t="s">
        <v>90</v>
      </c>
      <c r="P5" s="23" t="s">
        <v>83</v>
      </c>
      <c r="Q5" s="25" t="s">
        <v>86</v>
      </c>
      <c r="R5" s="21" t="s">
        <v>67</v>
      </c>
      <c r="S5" s="28" t="s">
        <v>77</v>
      </c>
      <c r="T5" s="22" t="s">
        <v>55</v>
      </c>
      <c r="U5" s="27" t="s">
        <v>86</v>
      </c>
    </row>
    <row r="6" spans="3:21" ht="15.4" x14ac:dyDescent="0.45">
      <c r="C6" s="21" t="s">
        <v>53</v>
      </c>
      <c r="D6" s="21">
        <f>SUMIF(Equipment!A3:A340,Table47[[#Headers],[Gym ]],Equipment!N3:N340)</f>
        <v>389842.89999999997</v>
      </c>
      <c r="K6" s="37" t="s">
        <v>47</v>
      </c>
      <c r="L6" s="27" t="s">
        <v>47</v>
      </c>
      <c r="M6" s="25" t="s">
        <v>47</v>
      </c>
      <c r="N6" s="28" t="s">
        <v>96</v>
      </c>
      <c r="O6" s="23" t="s">
        <v>67</v>
      </c>
      <c r="P6" s="23" t="s">
        <v>84</v>
      </c>
      <c r="Q6" s="23" t="s">
        <v>47</v>
      </c>
      <c r="R6" s="29" t="s">
        <v>103</v>
      </c>
      <c r="S6" s="28" t="s">
        <v>47</v>
      </c>
      <c r="T6" s="24" t="s">
        <v>56</v>
      </c>
      <c r="U6" s="26" t="s">
        <v>61</v>
      </c>
    </row>
    <row r="7" spans="3:21" x14ac:dyDescent="0.45">
      <c r="C7" s="21" t="s">
        <v>64</v>
      </c>
      <c r="D7" s="21">
        <f>SUMIF(Equipment!A3:A341,Table47[[#Headers],[Kitchen\Cafeteria]],Equipment!N3:N341)</f>
        <v>0</v>
      </c>
      <c r="K7" s="28" t="s">
        <v>99</v>
      </c>
      <c r="L7" s="27" t="s">
        <v>7</v>
      </c>
      <c r="M7" s="23"/>
      <c r="N7" s="28" t="s">
        <v>118</v>
      </c>
      <c r="O7" s="25" t="s">
        <v>91</v>
      </c>
      <c r="P7" s="23" t="s">
        <v>69</v>
      </c>
      <c r="Q7" s="23" t="s">
        <v>87</v>
      </c>
      <c r="R7" s="29" t="s">
        <v>47</v>
      </c>
      <c r="S7" s="28" t="s">
        <v>76</v>
      </c>
      <c r="T7" s="24" t="s">
        <v>57</v>
      </c>
      <c r="U7" s="26" t="s">
        <v>60</v>
      </c>
    </row>
    <row r="8" spans="3:21" ht="15.4" x14ac:dyDescent="0.45">
      <c r="C8" s="21" t="s">
        <v>59</v>
      </c>
      <c r="D8" s="21">
        <f>SUMIF(Equipment!A3:A342,Table47[[#Headers],[Science]],Equipment!N3:N342)</f>
        <v>16272.179999999998</v>
      </c>
      <c r="K8" s="29" t="s">
        <v>98</v>
      </c>
      <c r="L8" s="36" t="s">
        <v>76</v>
      </c>
      <c r="M8" s="21"/>
      <c r="N8" s="32"/>
      <c r="O8" s="23" t="s">
        <v>92</v>
      </c>
      <c r="P8" s="21" t="s">
        <v>67</v>
      </c>
      <c r="Q8" s="25" t="s">
        <v>117</v>
      </c>
      <c r="R8" s="29" t="s">
        <v>76</v>
      </c>
      <c r="S8" s="32"/>
      <c r="T8" s="22" t="s">
        <v>76</v>
      </c>
      <c r="U8" s="29" t="s">
        <v>70</v>
      </c>
    </row>
    <row r="9" spans="3:21" ht="15.4" x14ac:dyDescent="0.45">
      <c r="C9" s="21" t="s">
        <v>65</v>
      </c>
      <c r="D9" s="21">
        <f>SUMIF(Equipment!A3:A343,Table47[[#Headers],[Art]],Equipment!N3:N343)</f>
        <v>70271.420000000013</v>
      </c>
      <c r="K9" s="32"/>
      <c r="L9" s="21"/>
      <c r="M9" s="21"/>
      <c r="N9" s="32"/>
      <c r="O9" s="21"/>
      <c r="P9" s="36" t="s">
        <v>81</v>
      </c>
      <c r="Q9" s="21"/>
      <c r="R9" s="29" t="s">
        <v>102</v>
      </c>
      <c r="S9" s="32"/>
      <c r="T9" s="21"/>
      <c r="U9" s="21"/>
    </row>
    <row r="10" spans="3:21" ht="15.4" x14ac:dyDescent="0.45">
      <c r="C10" s="21" t="s">
        <v>58</v>
      </c>
      <c r="D10" s="21">
        <f>SUMIF(Equipment!A3:A337,#REF!,Equipment!N3:N337)</f>
        <v>0</v>
      </c>
      <c r="K10" s="32"/>
      <c r="L10" s="21"/>
      <c r="M10" s="21"/>
      <c r="N10" s="32"/>
      <c r="O10" s="21"/>
      <c r="P10" s="36" t="s">
        <v>80</v>
      </c>
      <c r="Q10" s="21"/>
      <c r="R10" s="21"/>
      <c r="S10" s="32"/>
      <c r="T10" s="21"/>
      <c r="U10" s="21"/>
    </row>
    <row r="11" spans="3:21" x14ac:dyDescent="0.45">
      <c r="C11" s="21" t="s">
        <v>101</v>
      </c>
      <c r="D11" s="21">
        <f>SUMIF(Equipment!A3:A338,Table47[[#Headers],[Makerspace]],Equipment!N3:N338)</f>
        <v>178022</v>
      </c>
    </row>
    <row r="12" spans="3:21" ht="15.4" x14ac:dyDescent="0.45">
      <c r="C12" s="21" t="s">
        <v>71</v>
      </c>
      <c r="D12" s="21">
        <f>SUMIF(Equipment!A3:A339,Table47[[#Headers],[Administrative]],Equipment!N3:N339)</f>
        <v>1770372.0699999998</v>
      </c>
      <c r="K12" s="32"/>
      <c r="L12" s="21"/>
      <c r="M12" s="21"/>
      <c r="N12" s="32"/>
      <c r="O12" s="21"/>
      <c r="P12" s="21"/>
      <c r="Q12" s="21"/>
      <c r="R12" s="21"/>
      <c r="S12" s="32"/>
      <c r="T12" s="21"/>
      <c r="U12" s="21"/>
    </row>
    <row r="13" spans="3:21" x14ac:dyDescent="0.45">
      <c r="C13" s="21" t="s">
        <v>72</v>
      </c>
      <c r="D13" s="21">
        <f>SUMIF(Equipment!A3:A340,Table47[[#Headers],[Classroom]],Equipment!N3:N340)</f>
        <v>596192.30000000005</v>
      </c>
    </row>
    <row r="14" spans="3:21" x14ac:dyDescent="0.45">
      <c r="C14" s="21" t="s">
        <v>74</v>
      </c>
      <c r="D14" s="21">
        <f>SUMIF(Equipment!A3:A341,Table47[[#Headers],[Medical]],Equipment!N3:N341)</f>
        <v>5632.44</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013323-0091-451C-849F-5E4E972B437A}">
  <ds:schemaRefs>
    <ds:schemaRef ds:uri="http://schemas.microsoft.com/sharepoint/v3/contenttype/forms"/>
  </ds:schemaRefs>
</ds:datastoreItem>
</file>

<file path=customXml/itemProps2.xml><?xml version="1.0" encoding="utf-8"?>
<ds:datastoreItem xmlns:ds="http://schemas.openxmlformats.org/officeDocument/2006/customXml" ds:itemID="{1CE95799-E1E9-4A3C-9B7F-FC2209F1E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BC59D9-4BB4-44AF-A4F6-29B26A28A2B9}">
  <ds:schemaRefs>
    <ds:schemaRef ds:uri="http://schemas.openxmlformats.org/package/2006/metadata/core-properties"/>
    <ds:schemaRef ds:uri="http://purl.org/dc/elements/1.1/"/>
    <ds:schemaRef ds:uri="http://purl.org/dc/dcmitype/"/>
    <ds:schemaRef ds:uri="f5348eea-1c45-4bf0-82fb-93cfbbeaa507"/>
    <ds:schemaRef ds:uri="4ddc00ed-9b3f-4582-a438-505535ed06ef"/>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 &amp; Guidelines</vt:lpstr>
      <vt:lpstr>Data Master Sheet</vt:lpstr>
      <vt:lpstr>Furniture</vt:lpstr>
      <vt:lpstr>Sheet3</vt:lpstr>
      <vt:lpstr>Equipment</vt:lpstr>
      <vt:lpstr>Sheet2</vt:lpstr>
      <vt:lpstr>Response Items</vt:lpstr>
      <vt:lpstr>Sheet1</vt:lpstr>
      <vt:lpstr>Admin</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Product</vt:lpstr>
      <vt:lpstr>Science</vt:lpstr>
      <vt:lpstr>Use</vt:lpstr>
      <vt:lpstr>Utilization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Alexsandra Galanis</cp:lastModifiedBy>
  <cp:lastPrinted>2019-12-11T14:53:07Z</cp:lastPrinted>
  <dcterms:created xsi:type="dcterms:W3CDTF">2016-11-16T14:09:39Z</dcterms:created>
  <dcterms:modified xsi:type="dcterms:W3CDTF">2020-11-27T17:06:39Z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