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defaultThemeVersion="124226"/>
  <mc:AlternateContent xmlns:mc="http://schemas.openxmlformats.org/markup-compatibility/2006">
    <mc:Choice Requires="x15">
      <x15ac:absPath xmlns:x15ac="http://schemas.microsoft.com/office/spreadsheetml/2010/11/ac" url="https://cmsba.sharepoint.com/sites/Strategy/Shared Documents/FFE Data Collection/2019/Datasets/"/>
    </mc:Choice>
  </mc:AlternateContent>
  <xr:revisionPtr revIDLastSave="0" documentId="13_ncr:20001_{A1B87F83-65EC-4360-93E1-BE560FDB8227}" xr6:coauthVersionLast="45" xr6:coauthVersionMax="45" xr10:uidLastSave="{00000000-0000-0000-0000-000000000000}"/>
  <bookViews>
    <workbookView xWindow="-108" yWindow="-108" windowWidth="23256" windowHeight="12576" xr2:uid="{00000000-000D-0000-FFFF-FFFF00000000}"/>
  </bookViews>
  <sheets>
    <sheet name="Instructions &amp; Guidelines" sheetId="15" r:id="rId1"/>
    <sheet name="Data Master Sheet" sheetId="1" r:id="rId2"/>
    <sheet name="Furniture" sheetId="17" r:id="rId3"/>
    <sheet name="Sheet3" sheetId="19" state="hidden" r:id="rId4"/>
    <sheet name="Equipment" sheetId="18" r:id="rId5"/>
    <sheet name="Sheet2" sheetId="16" state="hidden" r:id="rId6"/>
    <sheet name="Response Items" sheetId="13" state="hidden" r:id="rId7"/>
    <sheet name="Sheet1" sheetId="14" state="hidden" r:id="rId8"/>
  </sheets>
  <definedNames>
    <definedName name="_xlnm._FilterDatabase" localSheetId="2" hidden="1">Furniture!$A$2:$T$305</definedName>
    <definedName name="Admin">Furniture!#REF!</definedName>
    <definedName name="Administrative">Sheet1!$K$3:$K$8</definedName>
    <definedName name="Art">Sheet1!$L$3:$L$8</definedName>
    <definedName name="Auditorium">Sheet1!$M$3:$M$6</definedName>
    <definedName name="Classroom">Sheet1!$N$3:$N$7</definedName>
    <definedName name="Custodial">Sheet1!$O$3:$O$8</definedName>
    <definedName name="Equipment">Table47[#All]</definedName>
    <definedName name="Finishes">Table2[[#Headers],[Finishes]]</definedName>
    <definedName name="Gym">Sheet1!$P$3:$P$10</definedName>
    <definedName name="Kitchen\Cafeteria">Sheet1!$Q$3:$Q$8</definedName>
    <definedName name="Makerspace">Sheet1!$R$3:$R$9</definedName>
    <definedName name="Medical">Sheet1!$S$3:$S$7</definedName>
    <definedName name="Music">Sheet1!$T$3:$T$8</definedName>
    <definedName name="Product">Furniture!$S$4:$S$4</definedName>
    <definedName name="Science">Sheet1!$U$3:$U$8</definedName>
    <definedName name="Technology">Equipment!#REF!</definedName>
    <definedName name="Use">Table3[Product]</definedName>
    <definedName name="Utilization">Table3[[#All],[Product]]</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7" i="1" l="1"/>
  <c r="N53" i="18" l="1"/>
  <c r="O32" i="17" l="1"/>
  <c r="D14" i="14" l="1"/>
  <c r="D11" i="14"/>
  <c r="D7" i="14"/>
  <c r="D4" i="14"/>
  <c r="D10" i="14" l="1"/>
  <c r="H2" i="14" l="1"/>
  <c r="J10" i="1" l="1"/>
  <c r="N3" i="18"/>
  <c r="N4" i="18"/>
  <c r="N5" i="18"/>
  <c r="N6" i="18"/>
  <c r="N7" i="18"/>
  <c r="N8" i="18"/>
  <c r="N9" i="18"/>
  <c r="N10" i="18"/>
  <c r="J4" i="1"/>
  <c r="J8" i="1"/>
  <c r="J9" i="1"/>
  <c r="N337" i="18" l="1"/>
  <c r="N11" i="18"/>
  <c r="N12" i="18"/>
  <c r="N13" i="18"/>
  <c r="N14" i="18"/>
  <c r="N15" i="18"/>
  <c r="N16" i="18"/>
  <c r="N17" i="18"/>
  <c r="N18" i="18"/>
  <c r="N19" i="18"/>
  <c r="N20" i="18"/>
  <c r="N21" i="18"/>
  <c r="N22" i="18"/>
  <c r="N23" i="18"/>
  <c r="N24" i="18"/>
  <c r="N25" i="18"/>
  <c r="N26" i="18"/>
  <c r="N27" i="18"/>
  <c r="N28" i="18"/>
  <c r="N29" i="18"/>
  <c r="N30" i="18"/>
  <c r="N31" i="18"/>
  <c r="N32" i="18"/>
  <c r="N33" i="18"/>
  <c r="N34" i="18"/>
  <c r="N35" i="18"/>
  <c r="N36" i="18"/>
  <c r="N37" i="18"/>
  <c r="N38" i="18"/>
  <c r="N39" i="18"/>
  <c r="N40" i="18"/>
  <c r="N41" i="18"/>
  <c r="N42" i="18"/>
  <c r="N43" i="18"/>
  <c r="N44" i="18"/>
  <c r="N45" i="18"/>
  <c r="N46" i="18"/>
  <c r="N47" i="18"/>
  <c r="N48" i="18"/>
  <c r="N49" i="18"/>
  <c r="N50" i="18"/>
  <c r="N51" i="18"/>
  <c r="N52" i="18"/>
  <c r="N54" i="18"/>
  <c r="N55" i="18"/>
  <c r="N56" i="18"/>
  <c r="N57" i="18"/>
  <c r="N58" i="18"/>
  <c r="N59" i="18"/>
  <c r="N60" i="18"/>
  <c r="N61" i="18"/>
  <c r="N62" i="18"/>
  <c r="N63" i="18"/>
  <c r="N64" i="18"/>
  <c r="N65" i="18"/>
  <c r="N66" i="18"/>
  <c r="N67" i="18"/>
  <c r="N68" i="18"/>
  <c r="N69" i="18"/>
  <c r="N70" i="18"/>
  <c r="N71" i="18"/>
  <c r="N72" i="18"/>
  <c r="N73" i="18"/>
  <c r="N74" i="18"/>
  <c r="N75" i="18"/>
  <c r="N76" i="18"/>
  <c r="N77" i="18"/>
  <c r="N78" i="18"/>
  <c r="D9" i="14" s="1"/>
  <c r="N79" i="18"/>
  <c r="N80" i="18"/>
  <c r="N81" i="18"/>
  <c r="N82" i="18"/>
  <c r="N83" i="18"/>
  <c r="N84" i="18"/>
  <c r="N85" i="18"/>
  <c r="N86" i="18"/>
  <c r="N87" i="18"/>
  <c r="N88" i="18"/>
  <c r="N89" i="18"/>
  <c r="N90" i="18"/>
  <c r="N91" i="18"/>
  <c r="N92" i="18"/>
  <c r="N93" i="18"/>
  <c r="N94" i="18"/>
  <c r="N95" i="18"/>
  <c r="N96" i="18"/>
  <c r="N97" i="18"/>
  <c r="N98" i="18"/>
  <c r="N99" i="18"/>
  <c r="N100" i="18"/>
  <c r="N101" i="18"/>
  <c r="N102" i="18"/>
  <c r="N103" i="18"/>
  <c r="N104" i="18"/>
  <c r="N105" i="18"/>
  <c r="N106" i="18"/>
  <c r="N107" i="18"/>
  <c r="N108" i="18"/>
  <c r="N109" i="18"/>
  <c r="N110" i="18"/>
  <c r="N111" i="18"/>
  <c r="N112" i="18"/>
  <c r="N113" i="18"/>
  <c r="N114" i="18"/>
  <c r="N115" i="18"/>
  <c r="N116" i="18"/>
  <c r="N117" i="18"/>
  <c r="N118" i="18"/>
  <c r="N119" i="18"/>
  <c r="N120" i="18"/>
  <c r="D5" i="14" s="1"/>
  <c r="J6" i="1" s="1"/>
  <c r="N121" i="18"/>
  <c r="N122" i="18"/>
  <c r="N123" i="18"/>
  <c r="N124" i="18"/>
  <c r="N125" i="18"/>
  <c r="N126" i="18"/>
  <c r="N127" i="18"/>
  <c r="N128" i="18"/>
  <c r="N129" i="18"/>
  <c r="N130" i="18"/>
  <c r="N131" i="18"/>
  <c r="N132" i="18"/>
  <c r="N133" i="18"/>
  <c r="N134" i="18"/>
  <c r="N135" i="18"/>
  <c r="N136" i="18"/>
  <c r="N137" i="18"/>
  <c r="N138" i="18"/>
  <c r="N139" i="18"/>
  <c r="N140" i="18"/>
  <c r="N141" i="18"/>
  <c r="N142" i="18"/>
  <c r="N143" i="18"/>
  <c r="N144" i="18"/>
  <c r="N145" i="18"/>
  <c r="N146" i="18"/>
  <c r="N147" i="18"/>
  <c r="N148" i="18"/>
  <c r="N149" i="18"/>
  <c r="N150" i="18"/>
  <c r="N151" i="18"/>
  <c r="N152" i="18"/>
  <c r="N153" i="18"/>
  <c r="N154" i="18"/>
  <c r="N155" i="18"/>
  <c r="N156" i="18"/>
  <c r="N157" i="18"/>
  <c r="N158" i="18"/>
  <c r="N159" i="18"/>
  <c r="N160" i="18"/>
  <c r="N161" i="18"/>
  <c r="N162" i="18"/>
  <c r="N163" i="18"/>
  <c r="N164" i="18"/>
  <c r="N165" i="18"/>
  <c r="N166" i="18"/>
  <c r="N167" i="18"/>
  <c r="N168" i="18"/>
  <c r="N169" i="18"/>
  <c r="N170" i="18"/>
  <c r="N171" i="18"/>
  <c r="N172" i="18"/>
  <c r="N173" i="18"/>
  <c r="N174" i="18"/>
  <c r="N175" i="18"/>
  <c r="N176" i="18"/>
  <c r="N177" i="18"/>
  <c r="N178" i="18"/>
  <c r="N179" i="18"/>
  <c r="N180" i="18"/>
  <c r="N181" i="18"/>
  <c r="N182" i="18"/>
  <c r="N183" i="18"/>
  <c r="N184" i="18"/>
  <c r="N185" i="18"/>
  <c r="N186" i="18"/>
  <c r="N187" i="18"/>
  <c r="N188" i="18"/>
  <c r="N189" i="18"/>
  <c r="N190" i="18"/>
  <c r="N191" i="18"/>
  <c r="N192" i="18"/>
  <c r="N193" i="18"/>
  <c r="N194" i="18"/>
  <c r="N195" i="18"/>
  <c r="N196" i="18"/>
  <c r="N197" i="18"/>
  <c r="N198" i="18"/>
  <c r="N199" i="18"/>
  <c r="N200" i="18"/>
  <c r="N201" i="18"/>
  <c r="N202" i="18"/>
  <c r="N203" i="18"/>
  <c r="N204" i="18"/>
  <c r="N205" i="18"/>
  <c r="N206" i="18"/>
  <c r="N207" i="18"/>
  <c r="N208" i="18"/>
  <c r="N209" i="18"/>
  <c r="N210" i="18"/>
  <c r="N211" i="18"/>
  <c r="N212" i="18"/>
  <c r="N213" i="18"/>
  <c r="N214" i="18"/>
  <c r="N215" i="18"/>
  <c r="N216" i="18"/>
  <c r="N217" i="18"/>
  <c r="N218" i="18"/>
  <c r="N219" i="18"/>
  <c r="N220" i="18"/>
  <c r="N221" i="18"/>
  <c r="N222" i="18"/>
  <c r="N223" i="18"/>
  <c r="N224" i="18"/>
  <c r="N225" i="18"/>
  <c r="N226" i="18"/>
  <c r="N227" i="18"/>
  <c r="N228" i="18"/>
  <c r="N229" i="18"/>
  <c r="N230" i="18"/>
  <c r="N231" i="18"/>
  <c r="N232" i="18"/>
  <c r="N233" i="18"/>
  <c r="N234" i="18"/>
  <c r="N235" i="18"/>
  <c r="N236" i="18"/>
  <c r="N237" i="18"/>
  <c r="N238" i="18"/>
  <c r="N239" i="18"/>
  <c r="N240" i="18"/>
  <c r="N241" i="18"/>
  <c r="N242" i="18"/>
  <c r="N243" i="18"/>
  <c r="N244" i="18"/>
  <c r="N245" i="18"/>
  <c r="N246" i="18"/>
  <c r="N247" i="18"/>
  <c r="N248" i="18"/>
  <c r="N249" i="18"/>
  <c r="N250" i="18"/>
  <c r="N251" i="18"/>
  <c r="N252" i="18"/>
  <c r="N253" i="18"/>
  <c r="N254" i="18"/>
  <c r="N255" i="18"/>
  <c r="N256" i="18"/>
  <c r="N257" i="18"/>
  <c r="N258" i="18"/>
  <c r="N259" i="18"/>
  <c r="N260" i="18"/>
  <c r="N261" i="18"/>
  <c r="N262" i="18"/>
  <c r="N263" i="18"/>
  <c r="N264" i="18"/>
  <c r="N265" i="18"/>
  <c r="N266" i="18"/>
  <c r="N267" i="18"/>
  <c r="N268" i="18"/>
  <c r="N269" i="18"/>
  <c r="N270" i="18"/>
  <c r="N271" i="18"/>
  <c r="N272" i="18"/>
  <c r="N273" i="18"/>
  <c r="N274" i="18"/>
  <c r="N275" i="18"/>
  <c r="N276" i="18"/>
  <c r="N277" i="18"/>
  <c r="N278" i="18"/>
  <c r="N279" i="18"/>
  <c r="N280" i="18"/>
  <c r="N281" i="18"/>
  <c r="N282" i="18"/>
  <c r="N283" i="18"/>
  <c r="N284" i="18"/>
  <c r="N285" i="18"/>
  <c r="N286" i="18"/>
  <c r="N287" i="18"/>
  <c r="N288" i="18"/>
  <c r="N289" i="18"/>
  <c r="N290" i="18"/>
  <c r="N291" i="18"/>
  <c r="N292" i="18"/>
  <c r="N293" i="18"/>
  <c r="N294" i="18"/>
  <c r="N295" i="18"/>
  <c r="N296" i="18"/>
  <c r="N297" i="18"/>
  <c r="N298" i="18"/>
  <c r="N299" i="18"/>
  <c r="N300" i="18"/>
  <c r="N301" i="18"/>
  <c r="N302" i="18"/>
  <c r="N303" i="18"/>
  <c r="N304" i="18"/>
  <c r="N305" i="18"/>
  <c r="N306" i="18"/>
  <c r="N307" i="18"/>
  <c r="N308" i="18"/>
  <c r="N309" i="18"/>
  <c r="N310" i="18"/>
  <c r="N311" i="18"/>
  <c r="N312" i="18"/>
  <c r="N313" i="18"/>
  <c r="N314" i="18"/>
  <c r="N315" i="18"/>
  <c r="N316" i="18"/>
  <c r="N317" i="18"/>
  <c r="N318" i="18"/>
  <c r="N319" i="18"/>
  <c r="N320" i="18"/>
  <c r="N321" i="18"/>
  <c r="N322" i="18"/>
  <c r="N323" i="18"/>
  <c r="N324" i="18"/>
  <c r="N325" i="18"/>
  <c r="N326" i="18"/>
  <c r="N327" i="18"/>
  <c r="N328" i="18"/>
  <c r="N329" i="18"/>
  <c r="N330" i="18"/>
  <c r="N331" i="18"/>
  <c r="N332" i="18"/>
  <c r="N333" i="18"/>
  <c r="N334" i="18"/>
  <c r="N335" i="18"/>
  <c r="N336" i="18"/>
  <c r="O3" i="17"/>
  <c r="O4" i="17"/>
  <c r="O5" i="17"/>
  <c r="O6" i="17"/>
  <c r="O7" i="17"/>
  <c r="O8" i="17"/>
  <c r="O9" i="17"/>
  <c r="O10" i="17"/>
  <c r="O11" i="17"/>
  <c r="O12" i="17"/>
  <c r="O13" i="17"/>
  <c r="O14" i="17"/>
  <c r="O15" i="17"/>
  <c r="O16" i="17"/>
  <c r="O17" i="17"/>
  <c r="O18" i="17"/>
  <c r="O19" i="17"/>
  <c r="O20" i="17"/>
  <c r="O21" i="17"/>
  <c r="O22" i="17"/>
  <c r="O23" i="17"/>
  <c r="O24" i="17"/>
  <c r="O25" i="17"/>
  <c r="O26" i="17"/>
  <c r="O28" i="17"/>
  <c r="O29" i="17"/>
  <c r="O30" i="17"/>
  <c r="O31" i="17"/>
  <c r="O33" i="17"/>
  <c r="O34" i="17"/>
  <c r="O35" i="17"/>
  <c r="O36" i="17"/>
  <c r="O37" i="17"/>
  <c r="O38" i="17"/>
  <c r="O39" i="17"/>
  <c r="O40" i="17"/>
  <c r="O41" i="17"/>
  <c r="O42" i="17"/>
  <c r="O43" i="17"/>
  <c r="O44" i="17"/>
  <c r="O45" i="17"/>
  <c r="O46" i="17"/>
  <c r="O47" i="17"/>
  <c r="O48" i="17"/>
  <c r="O49" i="17"/>
  <c r="O50" i="17"/>
  <c r="O51" i="17"/>
  <c r="O52" i="17"/>
  <c r="O53" i="17"/>
  <c r="O54" i="17"/>
  <c r="O55" i="17"/>
  <c r="O56" i="17"/>
  <c r="O57" i="17"/>
  <c r="O58" i="17"/>
  <c r="O59" i="17"/>
  <c r="O60" i="17"/>
  <c r="O61" i="17"/>
  <c r="O62" i="17"/>
  <c r="O63" i="17"/>
  <c r="O64" i="17"/>
  <c r="O65" i="17"/>
  <c r="O66" i="17"/>
  <c r="O67" i="17"/>
  <c r="O68" i="17"/>
  <c r="O69" i="17"/>
  <c r="O70" i="17"/>
  <c r="O71" i="17"/>
  <c r="O72" i="17"/>
  <c r="O73" i="17"/>
  <c r="O74" i="17"/>
  <c r="O75" i="17"/>
  <c r="O76" i="17"/>
  <c r="O77" i="17"/>
  <c r="O78" i="17"/>
  <c r="O79" i="17"/>
  <c r="O80" i="17"/>
  <c r="O81" i="17"/>
  <c r="O82" i="17"/>
  <c r="O83" i="17"/>
  <c r="O84" i="17"/>
  <c r="O85" i="17"/>
  <c r="O86" i="17"/>
  <c r="O87" i="17"/>
  <c r="O88" i="17"/>
  <c r="O89" i="17"/>
  <c r="O90" i="17"/>
  <c r="O91" i="17"/>
  <c r="O92" i="17"/>
  <c r="O93" i="17"/>
  <c r="O94" i="17"/>
  <c r="O95" i="17"/>
  <c r="O96" i="17"/>
  <c r="O97" i="17"/>
  <c r="O98" i="17"/>
  <c r="O99" i="17"/>
  <c r="O100" i="17"/>
  <c r="O101" i="17"/>
  <c r="O102" i="17"/>
  <c r="O103" i="17"/>
  <c r="O104" i="17"/>
  <c r="O105" i="17"/>
  <c r="O106" i="17"/>
  <c r="O107" i="17"/>
  <c r="O108" i="17"/>
  <c r="O109" i="17"/>
  <c r="O110" i="17"/>
  <c r="O111" i="17"/>
  <c r="O112" i="17"/>
  <c r="O113" i="17"/>
  <c r="O114" i="17"/>
  <c r="O115" i="17"/>
  <c r="O116" i="17"/>
  <c r="O117" i="17"/>
  <c r="O118" i="17"/>
  <c r="O119" i="17"/>
  <c r="O120" i="17"/>
  <c r="O121" i="17"/>
  <c r="O122" i="17"/>
  <c r="O123" i="17"/>
  <c r="O124" i="17"/>
  <c r="O125" i="17"/>
  <c r="O126" i="17"/>
  <c r="O127" i="17"/>
  <c r="O128" i="17"/>
  <c r="O129" i="17"/>
  <c r="O130" i="17"/>
  <c r="O131" i="17"/>
  <c r="O132" i="17"/>
  <c r="O133" i="17"/>
  <c r="O134" i="17"/>
  <c r="O135" i="17"/>
  <c r="O136" i="17"/>
  <c r="O137" i="17"/>
  <c r="O138" i="17"/>
  <c r="O139" i="17"/>
  <c r="O140" i="17"/>
  <c r="O141" i="17"/>
  <c r="O142" i="17"/>
  <c r="O143" i="17"/>
  <c r="O144" i="17"/>
  <c r="O145" i="17"/>
  <c r="O146" i="17"/>
  <c r="O147" i="17"/>
  <c r="O148" i="17"/>
  <c r="O149" i="17"/>
  <c r="O150" i="17"/>
  <c r="O151" i="17"/>
  <c r="O152" i="17"/>
  <c r="O153" i="17"/>
  <c r="O154" i="17"/>
  <c r="O155" i="17"/>
  <c r="O156" i="17"/>
  <c r="O157" i="17"/>
  <c r="O158" i="17"/>
  <c r="O159" i="17"/>
  <c r="O160" i="17"/>
  <c r="O161" i="17"/>
  <c r="O162" i="17"/>
  <c r="O163" i="17"/>
  <c r="O164" i="17"/>
  <c r="O165" i="17"/>
  <c r="O166" i="17"/>
  <c r="O167" i="17"/>
  <c r="O168" i="17"/>
  <c r="O169" i="17"/>
  <c r="O170" i="17"/>
  <c r="O171" i="17"/>
  <c r="O172" i="17"/>
  <c r="O173" i="17"/>
  <c r="O174" i="17"/>
  <c r="O175" i="17"/>
  <c r="O176" i="17"/>
  <c r="O177" i="17"/>
  <c r="O178" i="17"/>
  <c r="O179" i="17"/>
  <c r="O180" i="17"/>
  <c r="O181" i="17"/>
  <c r="O182" i="17"/>
  <c r="O183" i="17"/>
  <c r="O184" i="17"/>
  <c r="O185" i="17"/>
  <c r="O186" i="17"/>
  <c r="O187" i="17"/>
  <c r="O188" i="17"/>
  <c r="O189" i="17"/>
  <c r="O190" i="17"/>
  <c r="O191" i="17"/>
  <c r="O192" i="17"/>
  <c r="O193" i="17"/>
  <c r="O194" i="17"/>
  <c r="O195" i="17"/>
  <c r="O196" i="17"/>
  <c r="O197" i="17"/>
  <c r="O198" i="17"/>
  <c r="O199" i="17"/>
  <c r="O200" i="17"/>
  <c r="O201" i="17"/>
  <c r="O202" i="17"/>
  <c r="O203" i="17"/>
  <c r="O204" i="17"/>
  <c r="O205" i="17"/>
  <c r="O206" i="17"/>
  <c r="O207" i="17"/>
  <c r="O208" i="17"/>
  <c r="O209" i="17"/>
  <c r="O210" i="17"/>
  <c r="O211" i="17"/>
  <c r="O212" i="17"/>
  <c r="O213" i="17"/>
  <c r="O214" i="17"/>
  <c r="O215" i="17"/>
  <c r="O216" i="17"/>
  <c r="O217" i="17"/>
  <c r="O218" i="17"/>
  <c r="O219" i="17"/>
  <c r="O220" i="17"/>
  <c r="O221" i="17"/>
  <c r="O222" i="17"/>
  <c r="O223" i="17"/>
  <c r="O224" i="17"/>
  <c r="O225" i="17"/>
  <c r="O226" i="17"/>
  <c r="O227" i="17"/>
  <c r="O228" i="17"/>
  <c r="O229" i="17"/>
  <c r="O230" i="17"/>
  <c r="O231" i="17"/>
  <c r="O232" i="17"/>
  <c r="O233" i="17"/>
  <c r="O234" i="17"/>
  <c r="O235" i="17"/>
  <c r="O236" i="17"/>
  <c r="O237" i="17"/>
  <c r="O238" i="17"/>
  <c r="O239" i="17"/>
  <c r="O240" i="17"/>
  <c r="O241" i="17"/>
  <c r="O242" i="17"/>
  <c r="O243" i="17"/>
  <c r="O244" i="17"/>
  <c r="O245" i="17"/>
  <c r="O246" i="17"/>
  <c r="O247" i="17"/>
  <c r="O248" i="17"/>
  <c r="O249" i="17"/>
  <c r="O250" i="17"/>
  <c r="O251" i="17"/>
  <c r="O252" i="17"/>
  <c r="O253" i="17"/>
  <c r="O254" i="17"/>
  <c r="O255" i="17"/>
  <c r="O256" i="17"/>
  <c r="O257" i="17"/>
  <c r="O258" i="17"/>
  <c r="O259" i="17"/>
  <c r="O260" i="17"/>
  <c r="O261" i="17"/>
  <c r="O262" i="17"/>
  <c r="O263" i="17"/>
  <c r="O264" i="17"/>
  <c r="O265" i="17"/>
  <c r="O266" i="17"/>
  <c r="O267" i="17"/>
  <c r="O268" i="17"/>
  <c r="O269" i="17"/>
  <c r="O270" i="17"/>
  <c r="O271" i="17"/>
  <c r="O272" i="17"/>
  <c r="O273" i="17"/>
  <c r="O274" i="17"/>
  <c r="O275" i="17"/>
  <c r="O276" i="17"/>
  <c r="O277" i="17"/>
  <c r="O278" i="17"/>
  <c r="O279" i="17"/>
  <c r="O280" i="17"/>
  <c r="O281" i="17"/>
  <c r="O282" i="17"/>
  <c r="O283" i="17"/>
  <c r="O284" i="17"/>
  <c r="O285" i="17"/>
  <c r="O286" i="17"/>
  <c r="O287" i="17"/>
  <c r="O288" i="17"/>
  <c r="O289" i="17"/>
  <c r="O290" i="17"/>
  <c r="O291" i="17"/>
  <c r="O292" i="17"/>
  <c r="O293" i="17"/>
  <c r="O294" i="17"/>
  <c r="O295" i="17"/>
  <c r="O296" i="17"/>
  <c r="O297" i="17"/>
  <c r="O298" i="17"/>
  <c r="O299" i="17"/>
  <c r="O300" i="17"/>
  <c r="O301" i="17"/>
  <c r="O302" i="17"/>
  <c r="O303" i="17"/>
  <c r="O304" i="17"/>
  <c r="O305" i="17"/>
  <c r="D12" i="14" l="1"/>
  <c r="J3" i="1" s="1"/>
  <c r="D8" i="14"/>
  <c r="J12" i="1" s="1"/>
  <c r="D3" i="14"/>
  <c r="H3" i="14" s="1"/>
  <c r="J11" i="1" s="1"/>
  <c r="D6" i="14"/>
  <c r="J7" i="1" s="1"/>
  <c r="D13" i="14"/>
  <c r="J5" i="1" s="1"/>
  <c r="F8" i="19"/>
  <c r="P6" i="1" s="1"/>
  <c r="F6" i="19"/>
  <c r="P8" i="1" s="1"/>
  <c r="F5" i="19"/>
  <c r="P4" i="1" s="1"/>
  <c r="F7" i="19"/>
  <c r="P10" i="1" s="1"/>
  <c r="F4" i="19"/>
  <c r="P3" i="1" s="1"/>
  <c r="G5" i="1"/>
  <c r="T4" i="17"/>
  <c r="O27" i="17"/>
  <c r="G3" i="1" s="1"/>
</calcChain>
</file>

<file path=xl/sharedStrings.xml><?xml version="1.0" encoding="utf-8"?>
<sst xmlns="http://schemas.openxmlformats.org/spreadsheetml/2006/main" count="2387" uniqueCount="663">
  <si>
    <t xml:space="preserve">Furniture Applications </t>
  </si>
  <si>
    <t xml:space="preserve">Product Type </t>
  </si>
  <si>
    <t xml:space="preserve">Contract Type </t>
  </si>
  <si>
    <t>Public Bid/M.G.L.c.30B</t>
  </si>
  <si>
    <t>MHEC</t>
  </si>
  <si>
    <t>Seating</t>
  </si>
  <si>
    <t>Desks</t>
  </si>
  <si>
    <t>Tables</t>
  </si>
  <si>
    <t>District Name:</t>
  </si>
  <si>
    <t>State/OSD</t>
  </si>
  <si>
    <t>Cafeteria Furniture</t>
  </si>
  <si>
    <t>Product Utilization</t>
  </si>
  <si>
    <t>Students</t>
  </si>
  <si>
    <t>Teachers</t>
  </si>
  <si>
    <t>School Name:</t>
  </si>
  <si>
    <t xml:space="preserve">Grades Served: </t>
  </si>
  <si>
    <t xml:space="preserve">Section 1: General Information </t>
  </si>
  <si>
    <t>Media Center/Break-Out Space Furniture</t>
  </si>
  <si>
    <t xml:space="preserve">General Classroom Furniture </t>
  </si>
  <si>
    <t>Mobile Carts/Podiums</t>
  </si>
  <si>
    <t>N/A</t>
  </si>
  <si>
    <t>Design Student Enrollment Number:</t>
  </si>
  <si>
    <t>Other (Please specify):</t>
  </si>
  <si>
    <t>Section 3: Total Equipment Cost by Subject/Area</t>
  </si>
  <si>
    <t xml:space="preserve">Total Amount Spent on Administrator (Non-Teacher) Side Chairs:  
</t>
  </si>
  <si>
    <t xml:space="preserve">Total Amount Spent on Administrator (Non-Teacher) Task Chairs:  </t>
  </si>
  <si>
    <t>Section 2: Total School Furniture and Equipment Cost</t>
  </si>
  <si>
    <t xml:space="preserve">Seating </t>
  </si>
  <si>
    <t>Mobile Carts/Podium</t>
  </si>
  <si>
    <t>Category</t>
  </si>
  <si>
    <t>Admin</t>
  </si>
  <si>
    <t>Subject</t>
  </si>
  <si>
    <t xml:space="preserve">Section 5: Furniture Cost &amp; Product Itemized Information
</t>
  </si>
  <si>
    <t>Furniture List</t>
  </si>
  <si>
    <t xml:space="preserve">General Classroom </t>
  </si>
  <si>
    <t xml:space="preserve">Cafeteria </t>
  </si>
  <si>
    <t xml:space="preserve">Media Center/Break-out Space </t>
  </si>
  <si>
    <t>Nurse</t>
  </si>
  <si>
    <t>Shelves</t>
  </si>
  <si>
    <t xml:space="preserve">Section 6: Equipment Cost &amp; Product Itemized Information
</t>
  </si>
  <si>
    <t xml:space="preserve">Total Administrator (Non-Teacher) Desks:    
</t>
  </si>
  <si>
    <t xml:space="preserve">Total Administrator (Non-Teacher) Tables:  </t>
  </si>
  <si>
    <t xml:space="preserve">Total Administrator (Non-Teacher) Conference Tables:  </t>
  </si>
  <si>
    <t>Conference Table</t>
  </si>
  <si>
    <t>Product</t>
  </si>
  <si>
    <t xml:space="preserve">Custodial </t>
  </si>
  <si>
    <t xml:space="preserve">Gym </t>
  </si>
  <si>
    <t>Storage</t>
  </si>
  <si>
    <r>
      <t xml:space="preserve">Product Line/Style </t>
    </r>
    <r>
      <rPr>
        <b/>
        <i/>
        <sz val="14"/>
        <rFont val="Times New Roman"/>
        <family val="1"/>
      </rPr>
      <t>(e.g., Ignition Series)</t>
    </r>
  </si>
  <si>
    <r>
      <t xml:space="preserve">  Manufacturer Name </t>
    </r>
    <r>
      <rPr>
        <b/>
        <i/>
        <sz val="14"/>
        <rFont val="Times New Roman"/>
        <family val="1"/>
      </rPr>
      <t xml:space="preserve"> (e.g., Hon)</t>
    </r>
  </si>
  <si>
    <r>
      <t xml:space="preserve"> Quantity  </t>
    </r>
    <r>
      <rPr>
        <b/>
        <i/>
        <sz val="14"/>
        <rFont val="Times New Roman"/>
        <family val="1"/>
      </rPr>
      <t>(e.g., 500)</t>
    </r>
  </si>
  <si>
    <r>
      <t xml:space="preserve"> Unit Cost  </t>
    </r>
    <r>
      <rPr>
        <b/>
        <i/>
        <sz val="14"/>
        <rFont val="Times New Roman"/>
        <family val="1"/>
      </rPr>
      <t>(i.e., $150.00)</t>
    </r>
  </si>
  <si>
    <r>
      <t xml:space="preserve"> Total Cost </t>
    </r>
    <r>
      <rPr>
        <b/>
        <i/>
        <sz val="14"/>
        <color theme="1"/>
        <rFont val="Times New Roman"/>
        <family val="1"/>
      </rPr>
      <t xml:space="preserve">(i.e., $75,000.00)            </t>
    </r>
    <r>
      <rPr>
        <b/>
        <sz val="11"/>
        <color rgb="FFFF0000"/>
        <rFont val="Times New Roman"/>
        <family val="1"/>
      </rPr>
      <t xml:space="preserve">           </t>
    </r>
  </si>
  <si>
    <t>Custodial</t>
  </si>
  <si>
    <t>Miscellaneous</t>
  </si>
  <si>
    <t>Chairs</t>
  </si>
  <si>
    <t>Common Area</t>
  </si>
  <si>
    <t>Burnishers</t>
  </si>
  <si>
    <t>Gym</t>
  </si>
  <si>
    <t>Music</t>
  </si>
  <si>
    <t>Piano</t>
  </si>
  <si>
    <t>Podium</t>
  </si>
  <si>
    <t>Portable Risers</t>
  </si>
  <si>
    <t>Technology</t>
  </si>
  <si>
    <t>Science</t>
  </si>
  <si>
    <t>Work/Lab Table</t>
  </si>
  <si>
    <t>Demonstration Table</t>
  </si>
  <si>
    <t>Auditorium</t>
  </si>
  <si>
    <t>Grand Piano</t>
  </si>
  <si>
    <t>Kitchen</t>
  </si>
  <si>
    <t>Art</t>
  </si>
  <si>
    <t>Total</t>
  </si>
  <si>
    <t>Misc.</t>
  </si>
  <si>
    <t>Task Chairs</t>
  </si>
  <si>
    <t>Exercise Equipment</t>
  </si>
  <si>
    <t>Lab Tools</t>
  </si>
  <si>
    <r>
      <t xml:space="preserve"> Product Description &amp; Size  </t>
    </r>
    <r>
      <rPr>
        <b/>
        <i/>
        <sz val="14"/>
        <rFont val="Times New Roman"/>
        <family val="1"/>
      </rPr>
      <t>(e.g., Low-Back Task Chair – 18”)</t>
    </r>
  </si>
  <si>
    <t>Administrative</t>
  </si>
  <si>
    <t>Classroom</t>
  </si>
  <si>
    <t>Faculty/Staff</t>
  </si>
  <si>
    <t>Medical</t>
  </si>
  <si>
    <t>Defibrillator</t>
  </si>
  <si>
    <t>Utility Carts</t>
  </si>
  <si>
    <t>Scales</t>
  </si>
  <si>
    <t>Beds/Recovery Couches</t>
  </si>
  <si>
    <t>Sports Equipment</t>
  </si>
  <si>
    <t>Treadmills</t>
  </si>
  <si>
    <t>Trampolines</t>
  </si>
  <si>
    <t>Basketball Nets</t>
  </si>
  <si>
    <t>Benches/Bleachers</t>
  </si>
  <si>
    <t>Carts/Racks</t>
  </si>
  <si>
    <t>Prep Tables</t>
  </si>
  <si>
    <t>Refrigeration</t>
  </si>
  <si>
    <t>Stoves/Ovens</t>
  </si>
  <si>
    <t>Kitchen\Cafeteria</t>
  </si>
  <si>
    <t>Kilns</t>
  </si>
  <si>
    <t>Leaf Blowers</t>
  </si>
  <si>
    <t>Snow Blowers</t>
  </si>
  <si>
    <t>Vacuum Cleaners</t>
  </si>
  <si>
    <t>Lawn Mowers</t>
  </si>
  <si>
    <t>Music Stands</t>
  </si>
  <si>
    <t>Easels</t>
  </si>
  <si>
    <t>Shelving</t>
  </si>
  <si>
    <t>Dividers</t>
  </si>
  <si>
    <t>Whiteboards</t>
  </si>
  <si>
    <t>Wall &amp; Divider Panels</t>
  </si>
  <si>
    <t>Bulletin Boards</t>
  </si>
  <si>
    <t>Makerspace</t>
  </si>
  <si>
    <t>Workstations</t>
  </si>
  <si>
    <t>Robotics</t>
  </si>
  <si>
    <t>3D Printing</t>
  </si>
  <si>
    <t>Markerboards</t>
  </si>
  <si>
    <t>Section 4: Total Administrator (Non-Teacher) Furniture &amp; Equipment Cost</t>
  </si>
  <si>
    <t xml:space="preserve">Gym 
</t>
  </si>
  <si>
    <t xml:space="preserve">Kitchen/Cafeteria </t>
  </si>
  <si>
    <t xml:space="preserve">Classroom </t>
  </si>
  <si>
    <t xml:space="preserve">Total Equipment Only 
</t>
  </si>
  <si>
    <t xml:space="preserve">Total Furniture Only </t>
  </si>
  <si>
    <t xml:space="preserve">Total Amount Spent on all Furniture and Equipment </t>
  </si>
  <si>
    <t>Tech&amp;Makerspace</t>
  </si>
  <si>
    <t>Music&amp;Art</t>
  </si>
  <si>
    <t>Furniture Order Date (MM/YYYY):</t>
  </si>
  <si>
    <t>Tally of the Remainder of FF&amp;E Items Only</t>
  </si>
  <si>
    <r>
      <t xml:space="preserve">Model Number  </t>
    </r>
    <r>
      <rPr>
        <b/>
        <i/>
        <sz val="14"/>
        <rFont val="Times New Roman"/>
        <family val="1"/>
      </rPr>
      <t>(i.e., HON1018LAY)</t>
    </r>
  </si>
  <si>
    <r>
      <t xml:space="preserve"> Product Type                                                             (Select)      </t>
    </r>
    <r>
      <rPr>
        <b/>
        <i/>
        <sz val="14"/>
        <rFont val="Times New Roman"/>
        <family val="1"/>
      </rPr>
      <t>(i.e., Storage)</t>
    </r>
  </si>
  <si>
    <r>
      <t xml:space="preserve">Equipment                                                            (Select)                             </t>
    </r>
    <r>
      <rPr>
        <b/>
        <i/>
        <sz val="14"/>
        <rFont val="Times New Roman"/>
        <family val="1"/>
      </rPr>
      <t xml:space="preserve">    (i.e., Science)</t>
    </r>
  </si>
  <si>
    <r>
      <t xml:space="preserve">Contract Type (Select)  </t>
    </r>
    <r>
      <rPr>
        <b/>
        <i/>
        <sz val="14"/>
        <rFont val="Times New Roman"/>
        <family val="1"/>
      </rPr>
      <t>(i.e., OSD)</t>
    </r>
  </si>
  <si>
    <r>
      <rPr>
        <b/>
        <sz val="16"/>
        <rFont val="Times New Roman"/>
        <family val="1"/>
      </rPr>
      <t>Manufacturer Name</t>
    </r>
    <r>
      <rPr>
        <b/>
        <sz val="14"/>
        <rFont val="Times New Roman"/>
        <family val="1"/>
      </rPr>
      <t xml:space="preserve"> </t>
    </r>
    <r>
      <rPr>
        <b/>
        <i/>
        <sz val="14"/>
        <rFont val="Times New Roman"/>
        <family val="1"/>
      </rPr>
      <t xml:space="preserve"> (e.g., Hon)</t>
    </r>
  </si>
  <si>
    <r>
      <rPr>
        <b/>
        <sz val="16"/>
        <rFont val="Times New Roman"/>
        <family val="1"/>
      </rPr>
      <t xml:space="preserve">Product Description &amp; Size    </t>
    </r>
    <r>
      <rPr>
        <b/>
        <sz val="14"/>
        <rFont val="Times New Roman"/>
        <family val="1"/>
      </rPr>
      <t xml:space="preserve">                  </t>
    </r>
    <r>
      <rPr>
        <b/>
        <i/>
        <sz val="14"/>
        <rFont val="Times New Roman"/>
        <family val="1"/>
      </rPr>
      <t>(e.g., Low-Back Task Chair – 18”)</t>
    </r>
  </si>
  <si>
    <r>
      <rPr>
        <b/>
        <sz val="16"/>
        <rFont val="Times New Roman"/>
        <family val="1"/>
      </rPr>
      <t xml:space="preserve">Model Number </t>
    </r>
    <r>
      <rPr>
        <b/>
        <sz val="14"/>
        <rFont val="Times New Roman"/>
        <family val="1"/>
      </rPr>
      <t xml:space="preserve">     </t>
    </r>
    <r>
      <rPr>
        <b/>
        <i/>
        <sz val="14"/>
        <rFont val="Times New Roman"/>
        <family val="1"/>
      </rPr>
      <t>(i.e., HON1018LAY)</t>
    </r>
  </si>
  <si>
    <r>
      <rPr>
        <b/>
        <sz val="16"/>
        <rFont val="Times New Roman"/>
        <family val="1"/>
      </rPr>
      <t>Quantity</t>
    </r>
    <r>
      <rPr>
        <b/>
        <sz val="14"/>
        <rFont val="Times New Roman"/>
        <family val="1"/>
      </rPr>
      <t xml:space="preserve">  </t>
    </r>
    <r>
      <rPr>
        <b/>
        <i/>
        <sz val="14"/>
        <rFont val="Times New Roman"/>
        <family val="1"/>
      </rPr>
      <t>(e.g., 500)</t>
    </r>
  </si>
  <si>
    <r>
      <rPr>
        <b/>
        <sz val="16"/>
        <rFont val="Times New Roman"/>
        <family val="1"/>
      </rPr>
      <t>Unit Cost</t>
    </r>
    <r>
      <rPr>
        <b/>
        <sz val="14"/>
        <rFont val="Times New Roman"/>
        <family val="1"/>
      </rPr>
      <t xml:space="preserve">    </t>
    </r>
    <r>
      <rPr>
        <b/>
        <i/>
        <sz val="14"/>
        <rFont val="Times New Roman"/>
        <family val="1"/>
      </rPr>
      <t>(i.e., $150.00)</t>
    </r>
  </si>
  <si>
    <r>
      <rPr>
        <b/>
        <sz val="16"/>
        <color theme="1"/>
        <rFont val="Times New Roman"/>
        <family val="1"/>
      </rPr>
      <t xml:space="preserve">Total Cost    </t>
    </r>
    <r>
      <rPr>
        <b/>
        <sz val="14"/>
        <color theme="1"/>
        <rFont val="Times New Roman"/>
        <family val="1"/>
      </rPr>
      <t xml:space="preserve">         </t>
    </r>
    <r>
      <rPr>
        <b/>
        <i/>
        <sz val="14"/>
        <color theme="1"/>
        <rFont val="Times New Roman"/>
        <family val="1"/>
      </rPr>
      <t xml:space="preserve">(i.e., $75,000.00)            </t>
    </r>
    <r>
      <rPr>
        <b/>
        <sz val="11"/>
        <color rgb="FFFF0000"/>
        <rFont val="Times New Roman"/>
        <family val="1"/>
      </rPr>
      <t xml:space="preserve">           </t>
    </r>
  </si>
  <si>
    <r>
      <rPr>
        <b/>
        <sz val="16"/>
        <rFont val="Times New Roman"/>
        <family val="1"/>
      </rPr>
      <t>Contract Type</t>
    </r>
    <r>
      <rPr>
        <b/>
        <sz val="14"/>
        <rFont val="Times New Roman"/>
        <family val="1"/>
      </rPr>
      <t xml:space="preserve"> (Select)  </t>
    </r>
    <r>
      <rPr>
        <b/>
        <i/>
        <sz val="14"/>
        <rFont val="Times New Roman"/>
        <family val="1"/>
      </rPr>
      <t>(i.e., OSD)</t>
    </r>
  </si>
  <si>
    <r>
      <rPr>
        <b/>
        <sz val="16"/>
        <rFont val="Times New Roman"/>
        <family val="1"/>
      </rPr>
      <t xml:space="preserve">Furniture </t>
    </r>
    <r>
      <rPr>
        <b/>
        <sz val="14"/>
        <rFont val="Times New Roman"/>
        <family val="1"/>
      </rPr>
      <t xml:space="preserve">                       (Select)</t>
    </r>
    <r>
      <rPr>
        <b/>
        <i/>
        <sz val="14"/>
        <rFont val="Times New Roman"/>
        <family val="1"/>
      </rPr>
      <t xml:space="preserve">                              i.e., General Classroom</t>
    </r>
  </si>
  <si>
    <r>
      <rPr>
        <b/>
        <sz val="16"/>
        <rFont val="Times New Roman"/>
        <family val="1"/>
      </rPr>
      <t xml:space="preserve"> Product Type</t>
    </r>
    <r>
      <rPr>
        <b/>
        <sz val="14"/>
        <rFont val="Times New Roman"/>
        <family val="1"/>
      </rPr>
      <t xml:space="preserve">       (Select)      </t>
    </r>
    <r>
      <rPr>
        <b/>
        <i/>
        <sz val="14"/>
        <rFont val="Times New Roman"/>
        <family val="1"/>
      </rPr>
      <t>i.e., Seating</t>
    </r>
  </si>
  <si>
    <r>
      <t xml:space="preserve"> </t>
    </r>
    <r>
      <rPr>
        <b/>
        <sz val="16"/>
        <rFont val="Times New Roman"/>
        <family val="1"/>
      </rPr>
      <t>Product Line/Style</t>
    </r>
    <r>
      <rPr>
        <b/>
        <sz val="14"/>
        <rFont val="Times New Roman"/>
        <family val="1"/>
      </rPr>
      <t xml:space="preserve">            (</t>
    </r>
    <r>
      <rPr>
        <b/>
        <i/>
        <sz val="14"/>
        <rFont val="Times New Roman"/>
        <family val="1"/>
      </rPr>
      <t>e.g., Ignition Series)</t>
    </r>
  </si>
  <si>
    <t>Trash barrels/Containers</t>
  </si>
  <si>
    <t>Mobile Storage</t>
  </si>
  <si>
    <t>Other</t>
  </si>
  <si>
    <t>MSBA Furniture and Equipment Data Collection 2019</t>
  </si>
  <si>
    <t>Whiteboards/Chalkboards</t>
  </si>
  <si>
    <t>School Opening Date (MM/YYYY):</t>
  </si>
  <si>
    <t>Finishes</t>
  </si>
  <si>
    <r>
      <rPr>
        <b/>
        <sz val="16"/>
        <rFont val="Times New Roman"/>
        <family val="1"/>
      </rPr>
      <t xml:space="preserve">Finishes      </t>
    </r>
    <r>
      <rPr>
        <b/>
        <sz val="14"/>
        <rFont val="Times New Roman"/>
        <family val="1"/>
      </rPr>
      <t xml:space="preserve">            </t>
    </r>
    <r>
      <rPr>
        <b/>
        <i/>
        <sz val="14"/>
        <rFont val="Times New Roman"/>
        <family val="1"/>
      </rPr>
      <t>(e.g. Standard)</t>
    </r>
  </si>
  <si>
    <t>Standard</t>
  </si>
  <si>
    <t>Customized</t>
  </si>
  <si>
    <t>Music &amp; Art</t>
  </si>
  <si>
    <r>
      <t xml:space="preserve">Vendor Name </t>
    </r>
    <r>
      <rPr>
        <b/>
        <i/>
        <sz val="14"/>
        <rFont val="Times New Roman"/>
        <family val="1"/>
      </rPr>
      <t>(e.g., COP)</t>
    </r>
  </si>
  <si>
    <r>
      <rPr>
        <b/>
        <sz val="16"/>
        <rFont val="Times New Roman"/>
        <family val="1"/>
      </rPr>
      <t>Vendor Name        (</t>
    </r>
    <r>
      <rPr>
        <b/>
        <i/>
        <sz val="14"/>
        <rFont val="Times New Roman"/>
        <family val="1"/>
      </rPr>
      <t>e.g., COP</t>
    </r>
    <r>
      <rPr>
        <b/>
        <sz val="14"/>
        <rFont val="Times New Roman"/>
        <family val="1"/>
      </rPr>
      <t>)</t>
    </r>
  </si>
  <si>
    <t>VS</t>
  </si>
  <si>
    <t>Virco</t>
  </si>
  <si>
    <t>Smith Systems</t>
  </si>
  <si>
    <t>Waveworks</t>
  </si>
  <si>
    <t>National</t>
  </si>
  <si>
    <t>VIRCO</t>
  </si>
  <si>
    <t>Zuma</t>
  </si>
  <si>
    <t>Global</t>
  </si>
  <si>
    <t>Popcorn</t>
  </si>
  <si>
    <t>C.21b - Chair - Stack - Poly Frame - Upholstered Seat</t>
  </si>
  <si>
    <t>C.21d - Chair - Stack - Poly Frame - Sled Base - Counter Height</t>
  </si>
  <si>
    <t>Vion</t>
  </si>
  <si>
    <t>C.01a - Chair - Task - Faculty - Adjustable Arms</t>
  </si>
  <si>
    <t>6322-6</t>
  </si>
  <si>
    <t>C.01b - Chair - Task - Faculty - No Arms</t>
  </si>
  <si>
    <t>6323-6</t>
  </si>
  <si>
    <t>D.02 Desk - Admin - Rectangular 24" x 60"</t>
  </si>
  <si>
    <t>Drake Table</t>
  </si>
  <si>
    <t>ERG</t>
  </si>
  <si>
    <t>D.03 Desk - Admin - Rectangular 30" x 60"</t>
  </si>
  <si>
    <t>C.08a - Chair - Stool - Art/ STEAM</t>
  </si>
  <si>
    <t>Solo Four Legged Stool</t>
  </si>
  <si>
    <t>S.11a - Storage - Pedestal - Mobile</t>
  </si>
  <si>
    <t>Am Tab</t>
  </si>
  <si>
    <t>Corsa</t>
  </si>
  <si>
    <t>MSR608</t>
  </si>
  <si>
    <t>DUET</t>
  </si>
  <si>
    <t>C.20e - Chair - Cantilever - 15"</t>
  </si>
  <si>
    <t>#ZCANT15</t>
  </si>
  <si>
    <t>C.19c - Chair - Rocker - 15"SH</t>
  </si>
  <si>
    <t>#ZROCK15</t>
  </si>
  <si>
    <t>S.20 - Storage - 42wx18h - Overhead Doors</t>
  </si>
  <si>
    <t>WW4218SOHMGL</t>
  </si>
  <si>
    <t>S.20 - Storage - Tackboard</t>
  </si>
  <si>
    <t>NAC6319TBRA</t>
  </si>
  <si>
    <t>DR2460-PVC</t>
  </si>
  <si>
    <t>D.02 - Desk - Modesty Panel</t>
  </si>
  <si>
    <t>MMP60</t>
  </si>
  <si>
    <t>CBV3028US</t>
  </si>
  <si>
    <t>WW3060WSSDL</t>
  </si>
  <si>
    <t>D.03 - Desk - Modesty Panel</t>
  </si>
  <si>
    <t>NAC4812MP2M</t>
  </si>
  <si>
    <t>D.03 - Desk - Undersurface Support Rail</t>
  </si>
  <si>
    <t>NAC0236SUR</t>
  </si>
  <si>
    <t>D.03 - Desk - Base Support</t>
  </si>
  <si>
    <t>NCG114083010</t>
  </si>
  <si>
    <t xml:space="preserve">T.21-3060 - Interchange Activity Table - 30" x 60" </t>
  </si>
  <si>
    <t xml:space="preserve">T.01-3672 - Interchange Activity Table - 36" x 72" </t>
  </si>
  <si>
    <t>T.03-48 - Interchange Activity Table - 48" Dia</t>
  </si>
  <si>
    <t>T.03-48e - Corsa Table - 48" Dia</t>
  </si>
  <si>
    <t>COR48D-PVC</t>
  </si>
  <si>
    <t>RED THREAD</t>
  </si>
  <si>
    <t>T.22H - Interchange Activity Table - Flower - 60" Dia</t>
  </si>
  <si>
    <t>T.24H - Interchange Activity Table - Half Moon</t>
  </si>
  <si>
    <t>S.17c - Cascade Mid-Case Open w (10) 3" SW Totes</t>
  </si>
  <si>
    <t>210010000PS</t>
  </si>
  <si>
    <t>Cascade</t>
  </si>
  <si>
    <t>Interchange Activity Table</t>
  </si>
  <si>
    <t>C.20a - Chair - Zuma Chair Cantilever 15"</t>
  </si>
  <si>
    <t>C.20j - Chair - Zuma Cantilever 13"</t>
  </si>
  <si>
    <t>#ZCANT13</t>
  </si>
  <si>
    <t>#ZROCK13</t>
  </si>
  <si>
    <t>C.19j - Chair - Zuma Rocker 13"</t>
  </si>
  <si>
    <t>C.19a - Chair - Zuma Rocker 15"</t>
  </si>
  <si>
    <t>D.02 - Desk - Drake Table 24" x 60"</t>
  </si>
  <si>
    <t>Modesty Panel</t>
  </si>
  <si>
    <t>Pine Grove</t>
  </si>
  <si>
    <t xml:space="preserve">D.03  - Desk - Surface </t>
  </si>
  <si>
    <t>10N3630BCOFL</t>
  </si>
  <si>
    <t>S.06.30A - Bookcase</t>
  </si>
  <si>
    <t>Universal</t>
  </si>
  <si>
    <t>NGC114083010</t>
  </si>
  <si>
    <t>210010000PA</t>
  </si>
  <si>
    <t>S.17a - Cascade Mid-case open w/ totes</t>
  </si>
  <si>
    <t>C.32a - Rocker Ottoman</t>
  </si>
  <si>
    <t>Norvanival</t>
  </si>
  <si>
    <t>ROCKER OTT</t>
  </si>
  <si>
    <t>6711CS</t>
  </si>
  <si>
    <t>C.21c - Counter Height Stool</t>
  </si>
  <si>
    <t>ZCANT15</t>
  </si>
  <si>
    <t>C.20g - Zuma Cantilever Classroom Chair</t>
  </si>
  <si>
    <t>ZCANT13</t>
  </si>
  <si>
    <t>C.20f - Chair - Zuma Cantilever Classroom Chair</t>
  </si>
  <si>
    <t>ZCANT18</t>
  </si>
  <si>
    <t>C.20h - Chair - Zuma Canilever Classroom Chair</t>
  </si>
  <si>
    <t>ZROCK13</t>
  </si>
  <si>
    <t>C.19f - Chair- Zuma Rocker Chair</t>
  </si>
  <si>
    <t>DMP60/DR2460-PVC/DOV</t>
  </si>
  <si>
    <t>WW233629PUOSM</t>
  </si>
  <si>
    <t>S.06-36a - Waveworks Pedestal Bookcase</t>
  </si>
  <si>
    <t>S.06-36a - Waveworks Surface 24" x 72"</t>
  </si>
  <si>
    <t>WW2472WSSDL</t>
  </si>
  <si>
    <t>S.11a - Special Mobile Pedestal without Cushion Top</t>
  </si>
  <si>
    <t>T.01-4848 - Interchange Square Table</t>
  </si>
  <si>
    <t xml:space="preserve">Interchange  </t>
  </si>
  <si>
    <t>T.21-3060h - Interchange Activity Table 30 x 60</t>
  </si>
  <si>
    <t>Interchange</t>
  </si>
  <si>
    <t>TEZTRECT</t>
  </si>
  <si>
    <t>T.14-3696 - End Zone Rectangular Table 36 x 96</t>
  </si>
  <si>
    <t>Spec Furni</t>
  </si>
  <si>
    <t>End Zone</t>
  </si>
  <si>
    <t>T.24h - Half-moon Interchange Activity Table</t>
  </si>
  <si>
    <t>T.23h - Trapezoid Interchange Activity Table</t>
  </si>
  <si>
    <t>AIS</t>
  </si>
  <si>
    <t>WS.01 - Workstation - 5' Desk w/ Panels</t>
  </si>
  <si>
    <t>WS.01</t>
  </si>
  <si>
    <t>Norvanivel</t>
  </si>
  <si>
    <t>900mm</t>
  </si>
  <si>
    <t>C.28g - Bench Ottoman</t>
  </si>
  <si>
    <t>Jasper Gro</t>
  </si>
  <si>
    <t>C.27g - Mini Lounge - Armless</t>
  </si>
  <si>
    <t>Indie Lounge</t>
  </si>
  <si>
    <t>INS3119-25</t>
  </si>
  <si>
    <t>INS3627-27</t>
  </si>
  <si>
    <t>C.27h - Mini Lounge Armless</t>
  </si>
  <si>
    <t>Novanivel</t>
  </si>
  <si>
    <t>C.13 - 16" Small Hex Ottoman</t>
  </si>
  <si>
    <t>C.13g - 18" Large Hex Ottoman</t>
  </si>
  <si>
    <t>FLEX RD</t>
  </si>
  <si>
    <t>C.28hALT- Flex Round Ottoman</t>
  </si>
  <si>
    <t>A.04 - Double Sided Dry Erase - Mobile</t>
  </si>
  <si>
    <t>ESSENTIALS</t>
  </si>
  <si>
    <t>Mooreco</t>
  </si>
  <si>
    <t>ZU410</t>
  </si>
  <si>
    <t>C.20k - Chair - 4 Leg Stack Chair</t>
  </si>
  <si>
    <t>C.20g - Cantilever 15" Classroom Chair</t>
  </si>
  <si>
    <t>C.20b - Chair Cantilever 18" Classroom Chair</t>
  </si>
  <si>
    <t>C.20d - Chair - Cantilever 15" Classroom Chair</t>
  </si>
  <si>
    <t>C.18 - Chair - Zuma Floor Rocker 15"</t>
  </si>
  <si>
    <t>ZFLROCK15</t>
  </si>
  <si>
    <t>C.19d - Chair - Zuma Rocker Chair</t>
  </si>
  <si>
    <t>ZROCK15</t>
  </si>
  <si>
    <t>ZROCK18</t>
  </si>
  <si>
    <t>C.19b - Chair - Zuma Rocker Chair 18"</t>
  </si>
  <si>
    <t>C.01 - Chair 0 Vion Mesh Back Task Chair</t>
  </si>
  <si>
    <t>D.02 - Table - Drake Table - 24 x 60</t>
  </si>
  <si>
    <t>D.03 - Waveworks 30x60 Surface</t>
  </si>
  <si>
    <t>P151A</t>
  </si>
  <si>
    <t>M.02 - Fleetwood Presentation Cart</t>
  </si>
  <si>
    <t>Sheerline</t>
  </si>
  <si>
    <t>Fleetwood</t>
  </si>
  <si>
    <t>618A</t>
  </si>
  <si>
    <t>C.26b - 600 Series Industrial Stool</t>
  </si>
  <si>
    <t>600 Series</t>
  </si>
  <si>
    <t>Krueger</t>
  </si>
  <si>
    <t>C.26a - 600 Series Industrial Stool</t>
  </si>
  <si>
    <t>624A</t>
  </si>
  <si>
    <t>81.7213SL</t>
  </si>
  <si>
    <t>BCS-36S - Library Series Bookcase</t>
  </si>
  <si>
    <t>Library Series</t>
  </si>
  <si>
    <t>81.7224SL</t>
  </si>
  <si>
    <t>BCS-36D - Library Series Bookcase</t>
  </si>
  <si>
    <t>S.30 - Super Erecta Shelving</t>
  </si>
  <si>
    <t>METRO</t>
  </si>
  <si>
    <t>Pro-Quip</t>
  </si>
  <si>
    <t>MSL220665</t>
  </si>
  <si>
    <t>T.13-3660 - Makerspace - Stem Collection Workstation - Double Sided</t>
  </si>
  <si>
    <t>STEM Collection</t>
  </si>
  <si>
    <t>EL3060</t>
  </si>
  <si>
    <t>T.21l-3060 - 30x60 Rectangle Elemental Table</t>
  </si>
  <si>
    <t>Elemental</t>
  </si>
  <si>
    <t>T.01a-3672 - 36x72 Interchange Activity Table</t>
  </si>
  <si>
    <t>T.60h - 60" Round Interchange Activity Table</t>
  </si>
  <si>
    <t>CORD48D</t>
  </si>
  <si>
    <t>Corsa Series</t>
  </si>
  <si>
    <t>T.14-3672 - Table - Endzone Rectangular Table</t>
  </si>
  <si>
    <t>FN.PR7380BK</t>
  </si>
  <si>
    <t>T.12-3072 - Makerspace Steam Collections Plane Table</t>
  </si>
  <si>
    <t>STEAM Collection</t>
  </si>
  <si>
    <t>EL6S60</t>
  </si>
  <si>
    <t>T.22k - 6 Star 60" Fixed Geight Work Surface</t>
  </si>
  <si>
    <t>6 Star</t>
  </si>
  <si>
    <t>48HORSE60LO</t>
  </si>
  <si>
    <t xml:space="preserve">T.24k - Horseshoe 17-25" </t>
  </si>
  <si>
    <t>4000 Series</t>
  </si>
  <si>
    <t>210010000P</t>
  </si>
  <si>
    <t>S.17b - Cascade Mid-Case Open w/ 10x13 Totes</t>
  </si>
  <si>
    <t>C.22b - Popcorn 40.5" Counter Height Stool</t>
  </si>
  <si>
    <t>T.18 - Mobile Stool Table - Round</t>
  </si>
  <si>
    <t>C.21n - Popcorn - High Density Dolly</t>
  </si>
  <si>
    <t>Union Office Interiors</t>
  </si>
  <si>
    <t>ACEGUM AS401</t>
  </si>
  <si>
    <t>C.26h - Armless Lounge Chair -  Rock Multi Uphostery</t>
  </si>
  <si>
    <t>VS America</t>
  </si>
  <si>
    <t>Creative Office Pavillion</t>
  </si>
  <si>
    <t>C.12h - Hokki Stool - Grey</t>
  </si>
  <si>
    <t>C.09a - Four Legged Stool Lt. Green</t>
  </si>
  <si>
    <t>C.09c - Four Legged  Stool Lt. Blue</t>
  </si>
  <si>
    <t>C.09b - Solo Stool Seat Height Natural Wood</t>
  </si>
  <si>
    <t>Hokki</t>
  </si>
  <si>
    <t>C.12 - Hokki Plastic Stool for Active Sitting</t>
  </si>
  <si>
    <t>C.08a - VS Stool</t>
  </si>
  <si>
    <t>Column1</t>
  </si>
  <si>
    <t>Column2</t>
  </si>
  <si>
    <t>Column3</t>
  </si>
  <si>
    <t>Triton Regional</t>
  </si>
  <si>
    <t>Pre K - 6</t>
  </si>
  <si>
    <t>School was always open, it was a phased Renovation.</t>
  </si>
  <si>
    <t xml:space="preserve">This was a multi-phase furniture procurement process with multiple order dates beginning 6.13.18 and ending 4.10.19  </t>
  </si>
  <si>
    <t>CBS-1824</t>
  </si>
  <si>
    <t>Cutting Board Set</t>
  </si>
  <si>
    <t>Kittrege</t>
  </si>
  <si>
    <t>Crown Brands</t>
  </si>
  <si>
    <t>6pk Cash &amp; Carry Cutting Mat</t>
  </si>
  <si>
    <t>FCB1520A</t>
  </si>
  <si>
    <t>TableCraft</t>
  </si>
  <si>
    <t>CBRK-6N</t>
  </si>
  <si>
    <t>Cutting Board Rack</t>
  </si>
  <si>
    <t>18-A-26-1X</t>
  </si>
  <si>
    <t>Bun/ Sheet Pan</t>
  </si>
  <si>
    <t>Advance Tabco</t>
  </si>
  <si>
    <t>18-8A-13-2X</t>
  </si>
  <si>
    <t>Bun/ Sheet Pan 1/2 size</t>
  </si>
  <si>
    <t>Roasting Pan</t>
  </si>
  <si>
    <t>Vollrath</t>
  </si>
  <si>
    <t>SPJL-106</t>
  </si>
  <si>
    <t>Steam Table Pan</t>
  </si>
  <si>
    <t>Winco</t>
  </si>
  <si>
    <t>SPJL-104</t>
  </si>
  <si>
    <t>SPJL-102</t>
  </si>
  <si>
    <t>SPJL-206</t>
  </si>
  <si>
    <t>SPJL-204</t>
  </si>
  <si>
    <t>SPJL-306</t>
  </si>
  <si>
    <t>SPJL-304</t>
  </si>
  <si>
    <t>SPJL-406</t>
  </si>
  <si>
    <t>SPJL-404</t>
  </si>
  <si>
    <t>Food Container Box</t>
  </si>
  <si>
    <t>12186P148</t>
  </si>
  <si>
    <t>Cambro</t>
  </si>
  <si>
    <t>Food Storage Container Box 12x18</t>
  </si>
  <si>
    <t>P177A-PCP</t>
  </si>
  <si>
    <t>1218CP148</t>
  </si>
  <si>
    <t>Dexter Russell</t>
  </si>
  <si>
    <t>Pizza Cutter</t>
  </si>
  <si>
    <t>705MSK</t>
  </si>
  <si>
    <t>Kitchen Towel</t>
  </si>
  <si>
    <t>Chef Revival</t>
  </si>
  <si>
    <t>SR-2</t>
  </si>
  <si>
    <t>Portion Scale</t>
  </si>
  <si>
    <t>Edlund</t>
  </si>
  <si>
    <t>R2N</t>
  </si>
  <si>
    <t>Robot Coupe</t>
  </si>
  <si>
    <t>Food Processor</t>
  </si>
  <si>
    <t>8" Bread Knives</t>
  </si>
  <si>
    <t>DDS-12</t>
  </si>
  <si>
    <t>Vegetable Peeler</t>
  </si>
  <si>
    <t>Food Slicer - Electric</t>
  </si>
  <si>
    <t>203/115V</t>
  </si>
  <si>
    <t>Can Opener</t>
  </si>
  <si>
    <t>Sauce Pan 10qt</t>
  </si>
  <si>
    <t>Sauce Pan 8.5qt</t>
  </si>
  <si>
    <t>Refrig/ Freezer Thermometer</t>
  </si>
  <si>
    <t>Cooper-Atkins</t>
  </si>
  <si>
    <t>25HP-01-1</t>
  </si>
  <si>
    <t>DFP450W-0-8</t>
  </si>
  <si>
    <t>Pocket Thermometer</t>
  </si>
  <si>
    <t>Utility/ Bussing Cart</t>
  </si>
  <si>
    <t>General Purpose Floor Mat</t>
  </si>
  <si>
    <t>T14U0035BL</t>
  </si>
  <si>
    <t>401A</t>
  </si>
  <si>
    <t>Nortrax</t>
  </si>
  <si>
    <t>Bun/ Sheet Pan Rack</t>
  </si>
  <si>
    <t>Channel Manufacturing</t>
  </si>
  <si>
    <t>Microwave Oven</t>
  </si>
  <si>
    <t>RCS10DSE</t>
  </si>
  <si>
    <t>Amana</t>
  </si>
  <si>
    <t>Slotted Serving Spoon</t>
  </si>
  <si>
    <t>BSST-15H</t>
  </si>
  <si>
    <t>DP-8</t>
  </si>
  <si>
    <t>Standard Round Bowl Disher - Size 8</t>
  </si>
  <si>
    <t>Standard Round Bowl Disher - Size 10</t>
  </si>
  <si>
    <t>Dot Foods</t>
  </si>
  <si>
    <t>DP-10</t>
  </si>
  <si>
    <t>DP-12</t>
  </si>
  <si>
    <t>Standard Round Bowl Disher - Size 12</t>
  </si>
  <si>
    <t>Standard Round Bowl Disher - Size 16</t>
  </si>
  <si>
    <t>DP-16</t>
  </si>
  <si>
    <t>DP-30</t>
  </si>
  <si>
    <t>Standard Round Bowl Disher - Size 30</t>
  </si>
  <si>
    <t>Portion Control Spoon/ Ladle</t>
  </si>
  <si>
    <t>FPP-4</t>
  </si>
  <si>
    <t>FPS-4</t>
  </si>
  <si>
    <t>FPP-6</t>
  </si>
  <si>
    <t>FPS-6</t>
  </si>
  <si>
    <t xml:space="preserve">Measuring Cup </t>
  </si>
  <si>
    <t>Spatula - 14"</t>
  </si>
  <si>
    <t>RSC-14</t>
  </si>
  <si>
    <t>Spatula - 10"</t>
  </si>
  <si>
    <t>RSC-10</t>
  </si>
  <si>
    <t>S173SC-PCP</t>
  </si>
  <si>
    <t>Sandwich Spreader</t>
  </si>
  <si>
    <t>S145-10PCP</t>
  </si>
  <si>
    <t>Chef Knife</t>
  </si>
  <si>
    <t>Paring Knife</t>
  </si>
  <si>
    <t>S104PCP</t>
  </si>
  <si>
    <t>SG142-8TE-PCP</t>
  </si>
  <si>
    <t>Slicer Knife</t>
  </si>
  <si>
    <t>CT121609</t>
  </si>
  <si>
    <t>Cafeteria Tray</t>
  </si>
  <si>
    <t>Carlisle</t>
  </si>
  <si>
    <t>Food Container Box - 22g</t>
  </si>
  <si>
    <t>182615CW135</t>
  </si>
  <si>
    <t>1826CCW135</t>
  </si>
  <si>
    <t>Food Storage Container Box 18x26</t>
  </si>
  <si>
    <t>Food Container Box - 5g</t>
  </si>
  <si>
    <t>18263P148</t>
  </si>
  <si>
    <t>DBC1826P148</t>
  </si>
  <si>
    <t>Pizza Dough Box Cover</t>
  </si>
  <si>
    <t>Food Container Box - 13g</t>
  </si>
  <si>
    <t>PFSF-9</t>
  </si>
  <si>
    <t>PFSF-6</t>
  </si>
  <si>
    <t>Food Container Box - 9g</t>
  </si>
  <si>
    <t>Food Container Box - 17g</t>
  </si>
  <si>
    <t>PFSF-12</t>
  </si>
  <si>
    <t>PFSF-C</t>
  </si>
  <si>
    <t>Food Storage Container Cover</t>
  </si>
  <si>
    <t>SCQ-4PC</t>
  </si>
  <si>
    <t>SCQ-2PC</t>
  </si>
  <si>
    <t>Square Food Container - 2qt</t>
  </si>
  <si>
    <t>Square Food Container - 4qt</t>
  </si>
  <si>
    <t>SCQL-SPE</t>
  </si>
  <si>
    <t>FG261000GRAY</t>
  </si>
  <si>
    <t>Commercial Waste Container</t>
  </si>
  <si>
    <t>Rubbermaid</t>
  </si>
  <si>
    <t>School Specialty</t>
  </si>
  <si>
    <t>Flag w/ Staff US 16x24</t>
  </si>
  <si>
    <t>Flag Pole Holder Black Holds up to 5/8"</t>
  </si>
  <si>
    <t>25Flag w/ Staff US 12x18</t>
  </si>
  <si>
    <t>Magazine Rack 9 Pockets - Silver</t>
  </si>
  <si>
    <t>Trimmer Paper Heavy Duty 12x24</t>
  </si>
  <si>
    <t xml:space="preserve">Storage Flat File Safco Small Cabinet </t>
  </si>
  <si>
    <t>Safco</t>
  </si>
  <si>
    <t>Bookcase Sandusky Lee Steel Mobile 3 Shelves</t>
  </si>
  <si>
    <t>Sandusky Lee</t>
  </si>
  <si>
    <t>Gloves - Womens Heat Resistant Leather</t>
  </si>
  <si>
    <t>Rolling Pin Nonstick</t>
  </si>
  <si>
    <t>Slicer Handled Clay</t>
  </si>
  <si>
    <t>Clay Cutter Nylon</t>
  </si>
  <si>
    <t>Brush Ceramic Glaze Classroom Valve</t>
  </si>
  <si>
    <t>Student Board Dry Erase 9x12 Pk of 30</t>
  </si>
  <si>
    <t>Bottle Spray Dispenser 16oz Pk of 16</t>
  </si>
  <si>
    <t>Templates Primary Relational Shapes Set/ 5</t>
  </si>
  <si>
    <t>Sponge Silk</t>
  </si>
  <si>
    <t>Brayer Quality Hard Rubber</t>
  </si>
  <si>
    <t>Apron - Denim Adult - School Smart</t>
  </si>
  <si>
    <t>Clay Storage Cart</t>
  </si>
  <si>
    <t xml:space="preserve">Cutter Tile Amaco 2 inch and 4 inch with Handles set of 2 </t>
  </si>
  <si>
    <t>Tools Boxwood Modeling Set of 72</t>
  </si>
  <si>
    <t>Colorsaurus Wheel 9-1/4</t>
  </si>
  <si>
    <t>Poster Ceramics</t>
  </si>
  <si>
    <t>Poster Digital Photography Posters Set of 12</t>
  </si>
  <si>
    <t>Gross Asst Stilts Set of 144</t>
  </si>
  <si>
    <t>Tile Stacker 4.25</t>
  </si>
  <si>
    <t>Goal Floor Hockey Aluminum w/ Net pair of 2</t>
  </si>
  <si>
    <t>Racquet Badminton Twin Shaft</t>
  </si>
  <si>
    <t>Cooperative Band Walkers set of 2</t>
  </si>
  <si>
    <t>Stilts Sky Walker - Pair of 2</t>
  </si>
  <si>
    <t>Gopher</t>
  </si>
  <si>
    <t>Gopher TumblePro 1-3/8" Polyethylene-Foam Folding Mat 5x10' No Velcro</t>
  </si>
  <si>
    <t>TumblePro</t>
  </si>
  <si>
    <t>85-395</t>
  </si>
  <si>
    <t>84-319</t>
  </si>
  <si>
    <t>AAI Low Foam Balance Beam</t>
  </si>
  <si>
    <t>Rainbow Nylon Beanbafs - 5" set of 6</t>
  </si>
  <si>
    <t>20-536</t>
  </si>
  <si>
    <t>35-120</t>
  </si>
  <si>
    <t>Cubelets Creative Constructers Pack - Set of 56</t>
  </si>
  <si>
    <t>Gopher EZStand Indoor/ Outdoor Portable Standards - 125lb - Gray Pair</t>
  </si>
  <si>
    <t>Neat Nets Adjustable Net System</t>
  </si>
  <si>
    <t>86-171</t>
  </si>
  <si>
    <t>86-245</t>
  </si>
  <si>
    <t>Gopher Qwikclamp Net Attachment - Pair</t>
  </si>
  <si>
    <t>86-176</t>
  </si>
  <si>
    <t>65-053</t>
  </si>
  <si>
    <t>AlleyOop Jr. Goal 2.5' Orange</t>
  </si>
  <si>
    <t>PaddlePro Paddle</t>
  </si>
  <si>
    <t>56-030</t>
  </si>
  <si>
    <t>57-057</t>
  </si>
  <si>
    <t>58-344</t>
  </si>
  <si>
    <t>10-859</t>
  </si>
  <si>
    <t>UltraSoft Scooter Hockey Set</t>
  </si>
  <si>
    <t>ACTION! Drive N Dunk Set</t>
  </si>
  <si>
    <t>Rainbow Stabilis Scooter - Indoor/ Outdoor - Set of 6</t>
  </si>
  <si>
    <t>Create-A-Course - Set of 24</t>
  </si>
  <si>
    <t>17-711</t>
  </si>
  <si>
    <t>20-578</t>
  </si>
  <si>
    <t>Gopher Elite Indoor/ Outdoor Hoop Disc Target Set - 9 Target Course</t>
  </si>
  <si>
    <t>Wenger</t>
  </si>
  <si>
    <t>Class Piano</t>
  </si>
  <si>
    <t>225C024.101</t>
  </si>
  <si>
    <t>Ensemble Stool</t>
  </si>
  <si>
    <t>1044A001</t>
  </si>
  <si>
    <t>Siderail Set - Signature Riser</t>
  </si>
  <si>
    <t>098G541</t>
  </si>
  <si>
    <t>Riser - Signature 3 Step</t>
  </si>
  <si>
    <t>098G053</t>
  </si>
  <si>
    <t>Large Music Stand Cart</t>
  </si>
  <si>
    <t>039C202</t>
  </si>
  <si>
    <t>Supply Works</t>
  </si>
  <si>
    <t>Stand On Floor Scrubber - 20" Base</t>
  </si>
  <si>
    <t>Doorbell House - Set of 5</t>
  </si>
  <si>
    <t>Tricycle Atlantic Touring Trike</t>
  </si>
  <si>
    <t>Peg Friends Around the World - Set of 28</t>
  </si>
  <si>
    <t>Board Abilitations Slantscript Board</t>
  </si>
  <si>
    <t>Abilitattions Slantscript Bigboard</t>
  </si>
  <si>
    <t>Rapper Snapper Large - Set of 5</t>
  </si>
  <si>
    <t>Trampoline Model 250 Fitness</t>
  </si>
  <si>
    <t>Model 250</t>
  </si>
  <si>
    <t>Standard Handle</t>
  </si>
  <si>
    <t>Puzzle Beams Weekidz Large Includes 5 Beams 4 Puzzle Cut Ends</t>
  </si>
  <si>
    <t>BALL - GYMNIC CLASSIC PLUS 65 BRQ - BLUE</t>
  </si>
  <si>
    <t>BALL - GYMNIC CLASSIC 75CM (29.5 IN) -VINYL</t>
  </si>
  <si>
    <t>BALL - PHYSIO GYMNIC 95CM (37.5 IN) VINYL -</t>
  </si>
  <si>
    <t>TIME TIMER AUDIBLE 3''</t>
  </si>
  <si>
    <t>CALIFONE LISTENING FIRST STEREO HEADPHONE -</t>
  </si>
  <si>
    <t>THERAPUTTY SCENTED EXERCISE PUTTY - 2 OZ</t>
  </si>
  <si>
    <t>THERAPUTTY PLUS ANTIMICROBIAL EXERCISE PUTT</t>
  </si>
  <si>
    <t>TRAIN AND STAR PENCIL TOPPER - COOL GREEN MINT FLAVOR</t>
  </si>
  <si>
    <t>MAT PHYS ED SCHOOL SMART LANDING MAT 8 THICK 4'X8' BLUE</t>
  </si>
  <si>
    <t>4 FOOT KIDS COCOON BEAN BAG - SPECIFY COLOR</t>
  </si>
  <si>
    <t>SPOT MARKERS 9 INCH - ASSORTED COLORS - SETOF 6</t>
  </si>
  <si>
    <t>FIDGET GLITTER BEAD BALL</t>
  </si>
  <si>
    <t>BUILDING TILES CLEAR COLORS SET OF 100</t>
  </si>
  <si>
    <t>BALL WEIGHTED SET OF 3</t>
  </si>
  <si>
    <t>BAND LYCRA STRETCH-EZE SMALL</t>
  </si>
  <si>
    <t>BAND LYCRA STRETCH-EZE MEDIUM</t>
  </si>
  <si>
    <t>BAND LYCRA STRETCH-EZE LARGE</t>
  </si>
  <si>
    <t>BALL INFLATABLE PHYSIO ROLL 55CM YELLOW</t>
  </si>
  <si>
    <t>SMALL WEIGHTED BLANKET - PLAID</t>
  </si>
  <si>
    <t>BALL - PLAYGROUND - 8.5 IN - SET OF 6 COLORS- RED/ BLUE/ ORANGE/ NE GREEN/ NE ORANGE/ PURPLE</t>
  </si>
  <si>
    <t>THERAPUTTY SCENTED EXERCISE PUTTY - 2 OZ -VANILLA - CHERRY - BANANA - APPLE - SET OF 4</t>
  </si>
  <si>
    <t>PUZZLE WOOD UPPER/LOWERCASE</t>
  </si>
  <si>
    <t>SCISSORS LOOP SCISSORS SCHOOL SMART</t>
  </si>
  <si>
    <t>GEOMETRIC STACKER</t>
  </si>
  <si>
    <t>STEPPING STONE STEP-N-STONES SET OF 6</t>
  </si>
  <si>
    <t>BAND LATEX ELASTABLAST LARGE</t>
  </si>
  <si>
    <t>BALL BOWLING JR. ULTRAFOAM</t>
  </si>
  <si>
    <t>VEST DEXTERITY SET OF 4</t>
  </si>
  <si>
    <t>FORCEPS FINE POINT STRAIGHT 4.5IN</t>
  </si>
  <si>
    <t>SCALES COMPACT 2000G</t>
  </si>
  <si>
    <t>MACROLENS</t>
  </si>
  <si>
    <t>GLUE GUN FULL SIZE 40 WATT HIGH TEMPERATURE</t>
  </si>
  <si>
    <t>MAGNET BIG BLOCK HERO SET OF 3</t>
  </si>
  <si>
    <t>DOLLY CONVERSION MODEL 26450</t>
  </si>
  <si>
    <t>WASTE CONTAINER 44 GAL HUSKEE-GRAY</t>
  </si>
  <si>
    <t>FLAG POLE HOLDER BLACK HOLDS UP TO 5/8 IN</t>
  </si>
  <si>
    <t>FLAG W/ STAFF US 16X24</t>
  </si>
  <si>
    <t>COPPER FOIL ADHESIVE BACKED</t>
  </si>
  <si>
    <t>PLAY-DOH MODELING COMPOUND 3 OZ SET OF 48</t>
  </si>
  <si>
    <t>STOPWATCH TIMETRACKER BASIC SET OF 6</t>
  </si>
  <si>
    <t>SAFETY GOGGLE FREY FOG-FREE DIRECT VENT</t>
  </si>
  <si>
    <t>GREEN SCREEN PRODUCTION KIT - GRN-KIT</t>
  </si>
  <si>
    <t>STUDENT BOARD DRY ERASE PLAIN 12X18 SCHOOLSMART PACK OF 30</t>
  </si>
  <si>
    <t>INTERLOX DISCS - SET OF 96</t>
  </si>
  <si>
    <t>LIGHT CUBE EDUCATIONAL</t>
  </si>
  <si>
    <t>LIGHT CUBE ACCESSORY KIT</t>
  </si>
  <si>
    <t>MICROSCOPE ELEM LED SCOPE</t>
  </si>
  <si>
    <t>TEACHER TROLLEY</t>
  </si>
  <si>
    <t>PE</t>
  </si>
  <si>
    <t>STEAM</t>
  </si>
  <si>
    <t>OT/PT</t>
  </si>
  <si>
    <t>Avanti Microwave Oven, 18 X 13 X 10-1/2 in, 0.7 cu-ft,700 W, 10 Power Level, Glass</t>
  </si>
  <si>
    <t>Safco Luxe Wall Mount Magazine Rack, 31-3/4 X 5 X 41 in, 9 Pocket, Aluminum, Silver</t>
  </si>
  <si>
    <t>Tape Dispenser</t>
  </si>
  <si>
    <t>Stanley Bostitch Compact Electric Hardened Steel Pencil Sharpener, 4-1/4 in W X 8.38 in D X 4 in H, Black</t>
  </si>
  <si>
    <t xml:space="preserve">Stanley Bostich </t>
  </si>
  <si>
    <t>School Smart Roll Laminator, 27 Inches</t>
  </si>
  <si>
    <t>ACCO GBC Gsx168 SoHo Jam Proof Cross-Cut Shredder, 16 Sheets per Pass</t>
  </si>
  <si>
    <t>RCP295700BK</t>
  </si>
  <si>
    <t>Bostitch inPRESS 3-Hole Punch, 20 Sheets, Silver and Black</t>
  </si>
  <si>
    <t>RUBBERMAID® COMMERCIAL DESK-SIDE TRASH 
CAN, BLACK, 41-1/4 QUARTS</t>
  </si>
  <si>
    <t xml:space="preserve">Annin Flags® Mounted Classroom Flag, 12" x 18" </t>
  </si>
  <si>
    <t xml:space="preserve">Annin Flags® Classroom Holder </t>
  </si>
  <si>
    <t>Continental Swingline Open Top Rectangle Recycling Waste Basket, 28-1/8 qt, 14-1/2 X 10-1/2 X 15 in, 
Plastic, Blue</t>
  </si>
  <si>
    <t>Super Coach Pro 10, 10 Quart backpack vacuum with xover multi-surface and telescoping wand tool kit</t>
  </si>
  <si>
    <t>PRO-TEAM</t>
  </si>
  <si>
    <t>PTE107303</t>
  </si>
  <si>
    <t>PTE107330</t>
  </si>
  <si>
    <t>Super Coach Pro</t>
  </si>
  <si>
    <t>Progen</t>
  </si>
  <si>
    <t xml:space="preserve">Progen 15 upright vacuum with on-board tools </t>
  </si>
  <si>
    <t>TEN9008703</t>
  </si>
  <si>
    <t>RCP264360BK</t>
  </si>
  <si>
    <t>RCP264000BK</t>
  </si>
  <si>
    <t>REN08028-VP</t>
  </si>
  <si>
    <t>RCP627600YL</t>
  </si>
  <si>
    <t>RCP9T7200BK</t>
  </si>
  <si>
    <t xml:space="preserve">B-Air  </t>
  </si>
  <si>
    <t xml:space="preserve">1/2 HP air mover for janitorial water damage restoration stackable carpet dryer floor blower fan, grey     </t>
  </si>
  <si>
    <t xml:space="preserve">V-WD 155 vacuum wet/dry w/ squeegee    </t>
  </si>
  <si>
    <t>Tennant Company</t>
  </si>
  <si>
    <t>Renown extractor self-contained 16 in. with 10 gallon solution tan</t>
  </si>
  <si>
    <t>Renown</t>
  </si>
  <si>
    <t>BRUTE® 44 GAL. PLASTIC BLACK TOUCHLESS ROUND OPEN TOP TRASH CAN</t>
  </si>
  <si>
    <t>RUBBERMAID</t>
  </si>
  <si>
    <t>Brute</t>
  </si>
  <si>
    <t>Rubbermaid Universal Conversion Dolly for Brute Trash Container, 250 lb, Black</t>
  </si>
  <si>
    <t xml:space="preserve">High Cap cleaning cart  </t>
  </si>
  <si>
    <t xml:space="preserve">Rubbermaid utility duty home/office cart 250 lb capacity 20-7/8" x 31 3/4" platform - Black         </t>
  </si>
  <si>
    <t xml:space="preserve">Safety cone, multi-lingual "caution" imprint, yellow, 36"      </t>
  </si>
  <si>
    <t>Dewalt</t>
  </si>
  <si>
    <t>Dewalt 1.6 hp continuous 200 PSI, 15 gallon workshop air compressor</t>
  </si>
  <si>
    <t>TEN9007336</t>
  </si>
  <si>
    <t xml:space="preserve">FM-20-SS single speed floor machine  </t>
  </si>
  <si>
    <t>TEN9007354</t>
  </si>
  <si>
    <t xml:space="preserve">ASC-15 all surface cleaner      </t>
  </si>
  <si>
    <t xml:space="preserve">Cube truck 600 lb capacity black   </t>
  </si>
  <si>
    <t>RCP461900BK</t>
  </si>
  <si>
    <t>RCP758088YL</t>
  </si>
  <si>
    <t xml:space="preserve">Wavebrake side press combo mop bucket 35 quart yellow  </t>
  </si>
  <si>
    <t>ESCPX200ES</t>
  </si>
  <si>
    <t>Protexus Cordless electrostatic spraying system 360 wrap around touchless disinfection and sanitizing spray technology</t>
  </si>
  <si>
    <t>Protexus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</si>
</sst>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409]#,##0.00_);\([$$-409]#,##0.00\)"/>
  </numFmts>
  <fonts count="28" x14ac:knownFonts="1">
    <font>
      <sz val="11"/>
      <color theme="1"/>
      <name val="Calibri"/>
      <family val="2"/>
      <scheme val="minor"/>
    </font>
    <font>
      <b/>
      <sz val="18"/>
      <color theme="1"/>
      <name val="Palatino Linotype"/>
      <family val="1"/>
    </font>
    <font>
      <b/>
      <sz val="14"/>
      <color theme="1"/>
      <name val="Palatino Linotype"/>
      <family val="1"/>
    </font>
    <font>
      <sz val="11"/>
      <color theme="1"/>
      <name val="Palatino Linotype"/>
      <family val="1"/>
    </font>
    <font>
      <b/>
      <sz val="12"/>
      <color theme="1"/>
      <name val="Palatino Linotype"/>
      <family val="1"/>
    </font>
    <font>
      <b/>
      <sz val="12"/>
      <color theme="1"/>
      <name val="Calibri"/>
      <family val="2"/>
      <scheme val="minor"/>
    </font>
    <font>
      <sz val="12"/>
      <color theme="1"/>
      <name val="Palatino Linotype"/>
      <family val="1"/>
    </font>
    <font>
      <sz val="11"/>
      <color rgb="FFFF0000"/>
      <name val="Palatino Linotype"/>
      <family val="1"/>
    </font>
    <font>
      <sz val="11"/>
      <name val="Palatino Linotype"/>
      <family val="1"/>
    </font>
    <font>
      <b/>
      <sz val="22"/>
      <name val="Times New Roman"/>
      <family val="1"/>
    </font>
    <font>
      <sz val="11"/>
      <color theme="1"/>
      <name val="Times New Roman"/>
      <family val="1"/>
    </font>
    <font>
      <b/>
      <sz val="14"/>
      <name val="Times New Roman"/>
      <family val="1"/>
    </font>
    <font>
      <b/>
      <i/>
      <sz val="14"/>
      <name val="Times New Roman"/>
      <family val="1"/>
    </font>
    <font>
      <b/>
      <sz val="14"/>
      <color theme="1"/>
      <name val="Times New Roman"/>
      <family val="1"/>
    </font>
    <font>
      <b/>
      <i/>
      <sz val="14"/>
      <color theme="1"/>
      <name val="Times New Roman"/>
      <family val="1"/>
    </font>
    <font>
      <b/>
      <sz val="11"/>
      <color rgb="FFFF0000"/>
      <name val="Times New Roman"/>
      <family val="1"/>
    </font>
    <font>
      <sz val="12"/>
      <color theme="1"/>
      <name val="Times New Roman"/>
      <family val="1"/>
    </font>
    <font>
      <b/>
      <sz val="18"/>
      <color theme="1"/>
      <name val="Times New Roman"/>
      <family val="1"/>
    </font>
    <font>
      <b/>
      <sz val="20"/>
      <name val="Times New Roman"/>
      <family val="1"/>
    </font>
    <font>
      <b/>
      <sz val="16"/>
      <color theme="1"/>
      <name val="Times New Roman"/>
      <family val="1"/>
    </font>
    <font>
      <b/>
      <sz val="18"/>
      <color rgb="FF00B050"/>
      <name val="Times New Roman"/>
      <family val="1"/>
    </font>
    <font>
      <b/>
      <sz val="24"/>
      <name val="Times New Roman"/>
      <family val="1"/>
    </font>
    <font>
      <sz val="11"/>
      <color theme="1"/>
      <name val="Calibri"/>
      <family val="2"/>
      <scheme val="minor"/>
    </font>
    <font>
      <b/>
      <sz val="11"/>
      <color theme="0"/>
      <name val="Times New Roman"/>
      <family val="1"/>
    </font>
    <font>
      <u val="double"/>
      <sz val="12"/>
      <color theme="1"/>
      <name val="Times New Roman"/>
      <family val="1"/>
    </font>
    <font>
      <sz val="12"/>
      <color rgb="FFFF0000"/>
      <name val="Times New Roman"/>
      <family val="1"/>
    </font>
    <font>
      <sz val="14"/>
      <color theme="1"/>
      <name val="Times New Roman"/>
      <family val="1"/>
    </font>
    <font>
      <b/>
      <sz val="16"/>
      <name val="Times New Roman"/>
      <family val="1"/>
    </font>
  </fonts>
  <fills count="14">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8"/>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6" tint="-0.249977111117893"/>
        <bgColor indexed="64"/>
      </patternFill>
    </fill>
    <fill>
      <patternFill patternType="solid">
        <fgColor rgb="FF5CA927"/>
        <bgColor indexed="64"/>
      </patternFill>
    </fill>
    <fill>
      <patternFill patternType="solid">
        <fgColor theme="0" tint="-4.9989318521683403E-2"/>
        <bgColor indexed="64"/>
      </patternFill>
    </fill>
    <fill>
      <patternFill patternType="solid">
        <fgColor theme="8"/>
        <bgColor theme="8"/>
      </patternFill>
    </fill>
    <fill>
      <patternFill patternType="solid">
        <fgColor theme="8" tint="0.79998168889431442"/>
        <bgColor theme="8" tint="0.79998168889431442"/>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diagonal/>
    </border>
    <border>
      <left style="thick">
        <color indexed="64"/>
      </left>
      <right/>
      <top/>
      <bottom style="thin">
        <color indexed="64"/>
      </bottom>
      <diagonal/>
    </border>
    <border>
      <left/>
      <right style="thick">
        <color indexed="64"/>
      </right>
      <top/>
      <bottom/>
      <diagonal/>
    </border>
    <border>
      <left style="thick">
        <color indexed="64"/>
      </left>
      <right/>
      <top/>
      <bottom/>
      <diagonal/>
    </border>
    <border>
      <left style="thin">
        <color theme="8" tint="0.39997558519241921"/>
      </left>
      <right/>
      <top style="thin">
        <color theme="8" tint="0.39997558519241921"/>
      </top>
      <bottom/>
      <diagonal/>
    </border>
    <border>
      <left/>
      <right/>
      <top style="thin">
        <color theme="8" tint="0.39997558519241921"/>
      </top>
      <bottom/>
      <diagonal/>
    </border>
    <border>
      <left/>
      <right style="thin">
        <color theme="8" tint="0.39997558519241921"/>
      </right>
      <top style="thin">
        <color theme="8" tint="0.39997558519241921"/>
      </top>
      <bottom/>
      <diagonal/>
    </border>
    <border>
      <left style="thin">
        <color theme="8" tint="0.39997558519241921"/>
      </left>
      <right/>
      <top/>
      <bottom/>
      <diagonal/>
    </border>
    <border>
      <left/>
      <right style="thin">
        <color theme="8" tint="0.39997558519241921"/>
      </right>
      <top/>
      <bottom/>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style="medium">
        <color indexed="64"/>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bottom style="thin">
        <color indexed="64"/>
      </bottom>
      <diagonal/>
    </border>
  </borders>
  <cellStyleXfs count="2">
    <xf numFmtId="0" fontId="0" fillId="0" borderId="0"/>
    <xf numFmtId="44" fontId="22" fillId="0" borderId="0" applyFont="0" applyFill="0" applyBorder="0" applyAlignment="0" applyProtection="0"/>
  </cellStyleXfs>
  <cellXfs count="170">
    <xf numFmtId="0" fontId="0" fillId="0" borderId="0" xfId="0"/>
    <xf numFmtId="0" fontId="5" fillId="0" borderId="0" xfId="0" applyFont="1" applyBorder="1"/>
    <xf numFmtId="0" fontId="4" fillId="0" borderId="0" xfId="0" applyFont="1"/>
    <xf numFmtId="0" fontId="3" fillId="0" borderId="0" xfId="0" applyFont="1"/>
    <xf numFmtId="0" fontId="6" fillId="0" borderId="0" xfId="0" applyFont="1" applyAlignment="1">
      <alignment horizontal="left" vertical="top"/>
    </xf>
    <xf numFmtId="0" fontId="3" fillId="0" borderId="0" xfId="0" applyFont="1" applyAlignment="1">
      <alignment vertical="top"/>
    </xf>
    <xf numFmtId="0" fontId="7" fillId="0" borderId="0" xfId="0" applyFont="1"/>
    <xf numFmtId="0" fontId="7" fillId="0" borderId="0" xfId="0" applyFont="1" applyAlignment="1">
      <alignment vertical="top"/>
    </xf>
    <xf numFmtId="0" fontId="8" fillId="0" borderId="0" xfId="0" applyFont="1"/>
    <xf numFmtId="0" fontId="0" fillId="0" borderId="0" xfId="0" applyBorder="1"/>
    <xf numFmtId="0" fontId="0" fillId="0" borderId="0" xfId="0" applyFill="1" applyBorder="1"/>
    <xf numFmtId="164" fontId="4" fillId="0" borderId="0" xfId="0" applyNumberFormat="1" applyFont="1" applyFill="1" applyBorder="1" applyAlignment="1">
      <alignment horizontal="left" vertical="top" wrapText="1"/>
    </xf>
    <xf numFmtId="0" fontId="0" fillId="0" borderId="0" xfId="0" applyAlignment="1">
      <alignment wrapText="1"/>
    </xf>
    <xf numFmtId="164" fontId="2" fillId="2" borderId="4" xfId="0" applyNumberFormat="1" applyFont="1" applyFill="1" applyBorder="1" applyAlignment="1">
      <alignment horizontal="left" vertical="top" wrapText="1"/>
    </xf>
    <xf numFmtId="164" fontId="2" fillId="2" borderId="5" xfId="0" applyNumberFormat="1" applyFont="1" applyFill="1" applyBorder="1" applyAlignment="1">
      <alignment horizontal="left" vertical="top" wrapText="1"/>
    </xf>
    <xf numFmtId="0" fontId="0" fillId="0" borderId="0" xfId="0" applyAlignment="1" applyProtection="1">
      <alignment wrapText="1"/>
      <protection locked="0"/>
    </xf>
    <xf numFmtId="0" fontId="0" fillId="0" borderId="0" xfId="0" applyProtection="1">
      <protection locked="0"/>
    </xf>
    <xf numFmtId="164" fontId="2" fillId="2" borderId="14" xfId="0" applyNumberFormat="1" applyFont="1" applyFill="1" applyBorder="1" applyAlignment="1">
      <alignment horizontal="left" vertical="top" wrapText="1"/>
    </xf>
    <xf numFmtId="0" fontId="0" fillId="0" borderId="21" xfId="0" applyBorder="1"/>
    <xf numFmtId="0" fontId="0" fillId="0" borderId="22" xfId="0" applyBorder="1"/>
    <xf numFmtId="0" fontId="1" fillId="0" borderId="22" xfId="0" applyFont="1" applyFill="1" applyBorder="1"/>
    <xf numFmtId="0" fontId="10" fillId="0" borderId="0" xfId="0" applyFont="1"/>
    <xf numFmtId="0" fontId="16" fillId="0" borderId="3" xfId="0" applyFont="1" applyBorder="1" applyAlignment="1">
      <alignment horizontal="left" vertical="top" wrapText="1"/>
    </xf>
    <xf numFmtId="0" fontId="16" fillId="0" borderId="3" xfId="0" applyFont="1" applyBorder="1" applyAlignment="1">
      <alignment horizontal="left" vertical="top" wrapText="1"/>
    </xf>
    <xf numFmtId="0" fontId="16" fillId="0" borderId="3" xfId="0" applyNumberFormat="1" applyFont="1" applyBorder="1" applyAlignment="1">
      <alignment horizontal="left" vertical="top" wrapText="1"/>
    </xf>
    <xf numFmtId="164" fontId="16" fillId="0" borderId="3" xfId="0" applyNumberFormat="1" applyFont="1" applyFill="1" applyBorder="1" applyAlignment="1">
      <alignment horizontal="left" vertical="top" wrapText="1"/>
    </xf>
    <xf numFmtId="0" fontId="16" fillId="0" borderId="1" xfId="0" applyFont="1" applyBorder="1" applyAlignment="1">
      <alignment horizontal="left" vertical="top" wrapText="1"/>
    </xf>
    <xf numFmtId="0" fontId="16" fillId="0" borderId="1" xfId="0" applyFont="1" applyBorder="1" applyAlignment="1">
      <alignment horizontal="left" vertical="top" wrapText="1"/>
    </xf>
    <xf numFmtId="0" fontId="16" fillId="0" borderId="1" xfId="0" applyNumberFormat="1" applyFont="1" applyBorder="1" applyAlignment="1">
      <alignment horizontal="left" vertical="top" wrapText="1"/>
    </xf>
    <xf numFmtId="164" fontId="16" fillId="0" borderId="1" xfId="0" applyNumberFormat="1" applyFont="1" applyFill="1" applyBorder="1" applyAlignment="1">
      <alignment horizontal="left" vertical="top" wrapText="1"/>
    </xf>
    <xf numFmtId="0" fontId="16" fillId="3" borderId="1" xfId="0" applyFont="1" applyFill="1" applyBorder="1" applyAlignment="1">
      <alignment horizontal="left" vertical="top" wrapText="1"/>
    </xf>
    <xf numFmtId="0" fontId="20" fillId="9" borderId="0" xfId="0" applyFont="1" applyFill="1" applyBorder="1"/>
    <xf numFmtId="0" fontId="13" fillId="11" borderId="8" xfId="0" applyFont="1" applyFill="1" applyBorder="1" applyAlignment="1">
      <alignment horizontal="left" vertical="top" wrapText="1"/>
    </xf>
    <xf numFmtId="0" fontId="13" fillId="11" borderId="1" xfId="0" applyFont="1" applyFill="1" applyBorder="1" applyAlignment="1">
      <alignment horizontal="left" vertical="top" wrapText="1"/>
    </xf>
    <xf numFmtId="0" fontId="13" fillId="11" borderId="8" xfId="0" applyFont="1" applyFill="1" applyBorder="1" applyAlignment="1">
      <alignment horizontal="left" vertical="top" wrapText="1"/>
    </xf>
    <xf numFmtId="0" fontId="13" fillId="11" borderId="3" xfId="0" applyFont="1" applyFill="1" applyBorder="1" applyAlignment="1">
      <alignment horizontal="left" vertical="top" wrapText="1"/>
    </xf>
    <xf numFmtId="164" fontId="16" fillId="3" borderId="3" xfId="0" applyNumberFormat="1" applyFont="1" applyFill="1" applyBorder="1" applyAlignment="1">
      <alignment horizontal="left" vertical="top" wrapText="1"/>
    </xf>
    <xf numFmtId="0" fontId="13" fillId="11" borderId="11" xfId="0" applyFont="1" applyFill="1" applyBorder="1" applyAlignment="1">
      <alignment horizontal="left" vertical="top" wrapText="1"/>
    </xf>
    <xf numFmtId="0" fontId="13" fillId="11" borderId="10" xfId="0" applyFont="1" applyFill="1" applyBorder="1" applyAlignment="1">
      <alignment horizontal="left" vertical="top" wrapText="1"/>
    </xf>
    <xf numFmtId="165" fontId="16" fillId="0" borderId="15" xfId="0" applyNumberFormat="1" applyFont="1" applyFill="1" applyBorder="1" applyAlignment="1">
      <alignment horizontal="left" vertical="top" wrapText="1"/>
    </xf>
    <xf numFmtId="165" fontId="16" fillId="0" borderId="16" xfId="0" applyNumberFormat="1" applyFont="1" applyFill="1" applyBorder="1" applyAlignment="1">
      <alignment horizontal="left" vertical="top" wrapText="1"/>
    </xf>
    <xf numFmtId="165" fontId="16" fillId="0" borderId="17" xfId="0" applyNumberFormat="1" applyFont="1" applyFill="1" applyBorder="1" applyAlignment="1">
      <alignment horizontal="left" vertical="top" wrapText="1"/>
    </xf>
    <xf numFmtId="0" fontId="13" fillId="11" borderId="5" xfId="0" applyFont="1" applyFill="1" applyBorder="1" applyAlignment="1">
      <alignment horizontal="left" vertical="top" wrapText="1"/>
    </xf>
    <xf numFmtId="0" fontId="17" fillId="5" borderId="15" xfId="0" applyFont="1" applyFill="1" applyBorder="1" applyAlignment="1">
      <alignment horizontal="left" vertical="top" wrapText="1"/>
    </xf>
    <xf numFmtId="0" fontId="10" fillId="13" borderId="23" xfId="0" applyFont="1" applyFill="1" applyBorder="1"/>
    <xf numFmtId="0" fontId="10" fillId="13" borderId="24" xfId="0" applyFont="1" applyFill="1" applyBorder="1"/>
    <xf numFmtId="0" fontId="10" fillId="0" borderId="23" xfId="0" applyFont="1" applyBorder="1"/>
    <xf numFmtId="0" fontId="10" fillId="0" borderId="24" xfId="0" applyFont="1" applyBorder="1"/>
    <xf numFmtId="0" fontId="10" fillId="0" borderId="25" xfId="0" applyFont="1" applyBorder="1"/>
    <xf numFmtId="0" fontId="10" fillId="13" borderId="25" xfId="0" applyFont="1" applyFill="1" applyBorder="1"/>
    <xf numFmtId="0" fontId="10" fillId="13" borderId="26" xfId="0" applyFont="1" applyFill="1" applyBorder="1"/>
    <xf numFmtId="0" fontId="10" fillId="13" borderId="0" xfId="0" applyFont="1" applyFill="1" applyBorder="1"/>
    <xf numFmtId="0" fontId="10" fillId="13" borderId="27" xfId="0" applyFont="1" applyFill="1" applyBorder="1"/>
    <xf numFmtId="0" fontId="23" fillId="12" borderId="0" xfId="0" applyFont="1" applyFill="1" applyBorder="1"/>
    <xf numFmtId="0" fontId="16" fillId="0" borderId="0" xfId="0" applyFont="1" applyBorder="1" applyAlignment="1">
      <alignment horizontal="left" vertical="top" wrapText="1"/>
    </xf>
    <xf numFmtId="0" fontId="10" fillId="0" borderId="0" xfId="0" applyNumberFormat="1" applyFont="1"/>
    <xf numFmtId="0" fontId="23" fillId="12" borderId="0" xfId="0" applyFont="1" applyFill="1" applyBorder="1" applyAlignment="1">
      <alignment horizontal="center"/>
    </xf>
    <xf numFmtId="44" fontId="16" fillId="0" borderId="3" xfId="1" applyFont="1" applyBorder="1" applyAlignment="1">
      <alignment horizontal="left" vertical="top" wrapText="1"/>
    </xf>
    <xf numFmtId="0" fontId="10" fillId="0" borderId="27" xfId="0" applyFont="1" applyBorder="1"/>
    <xf numFmtId="0" fontId="11" fillId="7" borderId="33" xfId="0" applyFont="1" applyFill="1" applyBorder="1" applyAlignment="1">
      <alignment horizontal="center" vertical="center" wrapText="1"/>
    </xf>
    <xf numFmtId="0" fontId="13" fillId="7" borderId="33" xfId="0" applyNumberFormat="1" applyFont="1" applyFill="1" applyBorder="1" applyAlignment="1">
      <alignment horizontal="center" vertical="center" wrapText="1"/>
    </xf>
    <xf numFmtId="0" fontId="11" fillId="0" borderId="0" xfId="0" applyFont="1" applyFill="1" applyBorder="1" applyAlignment="1">
      <alignment horizontal="center" vertical="center" wrapText="1"/>
    </xf>
    <xf numFmtId="0" fontId="10" fillId="0" borderId="0" xfId="0" applyFont="1" applyBorder="1"/>
    <xf numFmtId="0" fontId="16" fillId="0" borderId="26" xfId="0" applyFont="1" applyBorder="1" applyAlignment="1">
      <alignment horizontal="left" vertical="top" wrapText="1"/>
    </xf>
    <xf numFmtId="0" fontId="13" fillId="11" borderId="28" xfId="0" applyFont="1" applyFill="1" applyBorder="1" applyAlignment="1">
      <alignment horizontal="left" vertical="top" wrapText="1"/>
    </xf>
    <xf numFmtId="164" fontId="16" fillId="3" borderId="8" xfId="0" applyNumberFormat="1" applyFont="1" applyFill="1" applyBorder="1" applyAlignment="1">
      <alignment horizontal="right" vertical="top" wrapText="1"/>
    </xf>
    <xf numFmtId="165" fontId="16" fillId="0" borderId="1" xfId="0" applyNumberFormat="1" applyFont="1" applyFill="1" applyBorder="1" applyAlignment="1">
      <alignment horizontal="right" vertical="top" wrapText="1"/>
    </xf>
    <xf numFmtId="164" fontId="26" fillId="0" borderId="6" xfId="0" applyNumberFormat="1" applyFont="1" applyFill="1" applyBorder="1" applyAlignment="1">
      <alignment horizontal="right" vertical="top" wrapText="1"/>
    </xf>
    <xf numFmtId="164" fontId="16" fillId="0" borderId="1" xfId="0" applyNumberFormat="1" applyFont="1" applyBorder="1" applyAlignment="1">
      <alignment horizontal="right" vertical="top" wrapText="1"/>
    </xf>
    <xf numFmtId="0" fontId="18" fillId="2" borderId="5" xfId="0" applyFont="1" applyFill="1" applyBorder="1" applyAlignment="1">
      <alignment vertical="center"/>
    </xf>
    <xf numFmtId="164" fontId="24" fillId="3" borderId="0" xfId="0" applyNumberFormat="1" applyFont="1" applyFill="1" applyBorder="1" applyAlignment="1">
      <alignment horizontal="right" vertical="top" wrapText="1"/>
    </xf>
    <xf numFmtId="0" fontId="19" fillId="2" borderId="5" xfId="0" applyFont="1" applyFill="1" applyBorder="1" applyAlignment="1">
      <alignment vertical="center" wrapText="1"/>
    </xf>
    <xf numFmtId="165" fontId="16" fillId="0" borderId="14" xfId="0" applyNumberFormat="1" applyFont="1" applyFill="1" applyBorder="1" applyAlignment="1">
      <alignment horizontal="left" vertical="top" wrapText="1"/>
    </xf>
    <xf numFmtId="44" fontId="16" fillId="0" borderId="1" xfId="0" applyNumberFormat="1" applyFont="1" applyBorder="1" applyAlignment="1">
      <alignment horizontal="left" vertical="top" wrapText="1"/>
    </xf>
    <xf numFmtId="0" fontId="10" fillId="0" borderId="22" xfId="0" applyFont="1" applyFill="1" applyBorder="1"/>
    <xf numFmtId="0" fontId="10" fillId="8" borderId="37" xfId="0" applyFont="1" applyFill="1" applyBorder="1"/>
    <xf numFmtId="0" fontId="11" fillId="7" borderId="39" xfId="0" applyFont="1" applyFill="1" applyBorder="1" applyAlignment="1">
      <alignment horizontal="center" vertical="center" wrapText="1"/>
    </xf>
    <xf numFmtId="0" fontId="10" fillId="8" borderId="38" xfId="0" applyFont="1" applyFill="1" applyBorder="1"/>
    <xf numFmtId="0" fontId="11" fillId="4" borderId="33" xfId="0" applyFont="1" applyFill="1" applyBorder="1" applyAlignment="1">
      <alignment horizontal="center" vertical="center" wrapText="1"/>
    </xf>
    <xf numFmtId="0" fontId="13" fillId="4" borderId="33" xfId="0" applyFont="1" applyFill="1" applyBorder="1" applyAlignment="1">
      <alignment horizontal="center" vertical="center" wrapText="1"/>
    </xf>
    <xf numFmtId="0" fontId="11" fillId="4" borderId="39" xfId="0" applyFont="1" applyFill="1" applyBorder="1" applyAlignment="1">
      <alignment horizontal="center" vertical="center" wrapText="1"/>
    </xf>
    <xf numFmtId="0" fontId="9" fillId="0" borderId="22" xfId="0" applyFont="1" applyFill="1" applyBorder="1" applyAlignment="1">
      <alignment vertical="top" wrapText="1"/>
    </xf>
    <xf numFmtId="0" fontId="11" fillId="4" borderId="33" xfId="0" applyFont="1" applyFill="1" applyBorder="1" applyAlignment="1">
      <alignment horizontal="center" vertical="center" wrapText="1"/>
    </xf>
    <xf numFmtId="0" fontId="16" fillId="0" borderId="3" xfId="0" applyFont="1" applyBorder="1" applyAlignment="1">
      <alignment horizontal="left" vertical="top" wrapText="1"/>
    </xf>
    <xf numFmtId="0" fontId="13" fillId="11" borderId="3" xfId="0" applyFont="1" applyFill="1" applyBorder="1" applyAlignment="1">
      <alignment vertical="top" wrapText="1"/>
    </xf>
    <xf numFmtId="0" fontId="13" fillId="11" borderId="1" xfId="0" applyFont="1" applyFill="1" applyBorder="1" applyAlignment="1">
      <alignment vertical="top" wrapText="1"/>
    </xf>
    <xf numFmtId="164" fontId="16" fillId="0" borderId="3" xfId="0" applyNumberFormat="1" applyFont="1" applyBorder="1" applyAlignment="1">
      <alignment vertical="top" wrapText="1"/>
    </xf>
    <xf numFmtId="164" fontId="16" fillId="0" borderId="1" xfId="0" applyNumberFormat="1" applyFont="1" applyBorder="1" applyAlignment="1">
      <alignment vertical="top" wrapText="1"/>
    </xf>
    <xf numFmtId="0" fontId="16" fillId="0" borderId="1" xfId="0" applyFont="1" applyBorder="1" applyAlignment="1">
      <alignment horizontal="left" vertical="top" wrapText="1"/>
    </xf>
    <xf numFmtId="0" fontId="16" fillId="0" borderId="2" xfId="0" applyFont="1" applyBorder="1" applyAlignment="1">
      <alignment horizontal="left" vertical="top" wrapText="1"/>
    </xf>
    <xf numFmtId="0" fontId="16" fillId="0" borderId="1" xfId="0" applyFont="1" applyBorder="1" applyAlignment="1">
      <alignment horizontal="left" vertical="top" wrapText="1"/>
    </xf>
    <xf numFmtId="0" fontId="16" fillId="0" borderId="1" xfId="0" applyFont="1" applyBorder="1" applyAlignment="1">
      <alignment horizontal="left" vertical="top" wrapText="1"/>
    </xf>
    <xf numFmtId="0" fontId="16" fillId="0" borderId="1" xfId="0" applyFont="1" applyBorder="1" applyAlignment="1">
      <alignment vertical="top"/>
    </xf>
    <xf numFmtId="0" fontId="16" fillId="0" borderId="1" xfId="0" applyFont="1" applyBorder="1" applyAlignment="1">
      <alignment horizontal="center" vertical="top" wrapText="1"/>
    </xf>
    <xf numFmtId="0" fontId="21" fillId="10" borderId="44" xfId="0" applyFont="1" applyFill="1" applyBorder="1" applyAlignment="1">
      <alignment horizontal="center" vertical="center"/>
    </xf>
    <xf numFmtId="0" fontId="21" fillId="10" borderId="37" xfId="0" applyFont="1" applyFill="1" applyBorder="1" applyAlignment="1">
      <alignment horizontal="center" vertical="center"/>
    </xf>
    <xf numFmtId="0" fontId="17" fillId="5" borderId="45" xfId="0" applyFont="1" applyFill="1" applyBorder="1" applyAlignment="1">
      <alignment horizontal="left" vertical="top" wrapText="1"/>
    </xf>
    <xf numFmtId="0" fontId="17" fillId="5" borderId="3" xfId="0" applyFont="1" applyFill="1" applyBorder="1" applyAlignment="1">
      <alignment horizontal="left" vertical="top" wrapText="1"/>
    </xf>
    <xf numFmtId="0" fontId="17" fillId="5" borderId="7" xfId="0" applyFont="1" applyFill="1" applyBorder="1" applyAlignment="1">
      <alignment horizontal="left" vertical="top" wrapText="1"/>
    </xf>
    <xf numFmtId="0" fontId="17" fillId="5" borderId="10" xfId="0" applyFont="1" applyFill="1" applyBorder="1" applyAlignment="1">
      <alignment horizontal="left" vertical="top" wrapText="1"/>
    </xf>
    <xf numFmtId="0" fontId="18" fillId="2" borderId="11" xfId="0" applyFont="1" applyFill="1" applyBorder="1" applyAlignment="1">
      <alignment vertical="center"/>
    </xf>
    <xf numFmtId="0" fontId="18" fillId="2" borderId="29" xfId="0" applyFont="1" applyFill="1" applyBorder="1" applyAlignment="1">
      <alignment vertical="center"/>
    </xf>
    <xf numFmtId="0" fontId="18" fillId="2" borderId="10" xfId="0" applyFont="1" applyFill="1" applyBorder="1" applyAlignment="1">
      <alignment vertical="center"/>
    </xf>
    <xf numFmtId="0" fontId="13" fillId="11" borderId="18" xfId="0" applyFont="1" applyFill="1" applyBorder="1" applyAlignment="1">
      <alignment horizontal="left" vertical="top" wrapText="1"/>
    </xf>
    <xf numFmtId="0" fontId="13" fillId="11" borderId="6" xfId="0" applyFont="1" applyFill="1" applyBorder="1" applyAlignment="1">
      <alignment horizontal="left" vertical="top" wrapText="1"/>
    </xf>
    <xf numFmtId="164" fontId="16" fillId="3" borderId="8" xfId="0" applyNumberFormat="1" applyFont="1" applyFill="1" applyBorder="1" applyAlignment="1">
      <alignment horizontal="right" vertical="top" wrapText="1"/>
    </xf>
    <xf numFmtId="164" fontId="16" fillId="3" borderId="3" xfId="0" applyNumberFormat="1" applyFont="1" applyFill="1" applyBorder="1" applyAlignment="1">
      <alignment horizontal="right" vertical="top" wrapText="1"/>
    </xf>
    <xf numFmtId="0" fontId="13" fillId="11" borderId="8" xfId="0" applyFont="1" applyFill="1" applyBorder="1" applyAlignment="1">
      <alignment horizontal="left" vertical="top" wrapText="1"/>
    </xf>
    <xf numFmtId="0" fontId="13" fillId="11" borderId="3" xfId="0" applyFont="1" applyFill="1" applyBorder="1" applyAlignment="1">
      <alignment horizontal="left" vertical="top" wrapText="1"/>
    </xf>
    <xf numFmtId="0" fontId="18" fillId="2" borderId="28" xfId="0" applyFont="1" applyFill="1" applyBorder="1" applyAlignment="1">
      <alignment vertical="center"/>
    </xf>
    <xf numFmtId="0" fontId="18" fillId="2" borderId="7" xfId="0" applyFont="1" applyFill="1" applyBorder="1" applyAlignment="1">
      <alignment vertical="center"/>
    </xf>
    <xf numFmtId="165" fontId="16" fillId="0" borderId="8" xfId="0" applyNumberFormat="1" applyFont="1" applyFill="1" applyBorder="1" applyAlignment="1">
      <alignment horizontal="right" vertical="top" wrapText="1"/>
    </xf>
    <xf numFmtId="165" fontId="16" fillId="0" borderId="3" xfId="0" applyNumberFormat="1" applyFont="1" applyFill="1" applyBorder="1" applyAlignment="1">
      <alignment horizontal="right" vertical="top" wrapText="1"/>
    </xf>
    <xf numFmtId="0" fontId="13" fillId="11" borderId="11" xfId="0" applyFont="1" applyFill="1" applyBorder="1" applyAlignment="1">
      <alignment horizontal="left" vertical="top" wrapText="1"/>
    </xf>
    <xf numFmtId="165" fontId="16" fillId="0" borderId="12" xfId="0" applyNumberFormat="1" applyFont="1" applyFill="1" applyBorder="1" applyAlignment="1">
      <alignment horizontal="right" vertical="top" wrapText="1"/>
    </xf>
    <xf numFmtId="165" fontId="16" fillId="0" borderId="29" xfId="0" applyNumberFormat="1" applyFont="1" applyFill="1" applyBorder="1" applyAlignment="1">
      <alignment horizontal="right" vertical="top" wrapText="1"/>
    </xf>
    <xf numFmtId="165" fontId="16" fillId="0" borderId="10" xfId="0" applyNumberFormat="1" applyFont="1" applyFill="1" applyBorder="1" applyAlignment="1">
      <alignment horizontal="right" vertical="top" wrapText="1"/>
    </xf>
    <xf numFmtId="0" fontId="13" fillId="11" borderId="19" xfId="0" applyFont="1" applyFill="1" applyBorder="1" applyAlignment="1">
      <alignment horizontal="left" vertical="top" wrapText="1"/>
    </xf>
    <xf numFmtId="0" fontId="13" fillId="11" borderId="12" xfId="0" applyFont="1" applyFill="1" applyBorder="1" applyAlignment="1">
      <alignment horizontal="left" vertical="top" wrapText="1"/>
    </xf>
    <xf numFmtId="0" fontId="13" fillId="11" borderId="20" xfId="0" applyFont="1" applyFill="1" applyBorder="1" applyAlignment="1">
      <alignment horizontal="left" vertical="top" wrapText="1"/>
    </xf>
    <xf numFmtId="0" fontId="13" fillId="11" borderId="10" xfId="0" applyFont="1" applyFill="1" applyBorder="1" applyAlignment="1">
      <alignment horizontal="left" vertical="top" wrapText="1"/>
    </xf>
    <xf numFmtId="0" fontId="19" fillId="2" borderId="11" xfId="0" applyFont="1" applyFill="1" applyBorder="1" applyAlignment="1">
      <alignment vertical="center" wrapText="1"/>
    </xf>
    <xf numFmtId="0" fontId="19" fillId="2" borderId="28" xfId="0" applyFont="1" applyFill="1" applyBorder="1" applyAlignment="1">
      <alignment vertical="center" wrapText="1"/>
    </xf>
    <xf numFmtId="0" fontId="19" fillId="2" borderId="7" xfId="0" applyFont="1" applyFill="1" applyBorder="1" applyAlignment="1">
      <alignment vertical="center" wrapText="1"/>
    </xf>
    <xf numFmtId="0" fontId="13" fillId="11" borderId="9" xfId="0" applyFont="1" applyFill="1" applyBorder="1" applyAlignment="1">
      <alignment horizontal="left" vertical="top" wrapText="1"/>
    </xf>
    <xf numFmtId="0" fontId="13" fillId="11" borderId="13" xfId="0" applyFont="1" applyFill="1" applyBorder="1" applyAlignment="1">
      <alignment horizontal="left" vertical="top" wrapText="1"/>
    </xf>
    <xf numFmtId="0" fontId="13" fillId="11" borderId="7" xfId="0" applyFont="1" applyFill="1" applyBorder="1" applyAlignment="1">
      <alignment horizontal="left" vertical="top" wrapText="1"/>
    </xf>
    <xf numFmtId="0" fontId="13" fillId="11" borderId="5" xfId="0" applyFont="1" applyFill="1" applyBorder="1" applyAlignment="1">
      <alignment horizontal="left" vertical="top" wrapText="1"/>
    </xf>
    <xf numFmtId="0" fontId="13" fillId="11" borderId="2" xfId="0" applyFont="1" applyFill="1" applyBorder="1" applyAlignment="1">
      <alignment horizontal="left" vertical="top" wrapText="1"/>
    </xf>
    <xf numFmtId="0" fontId="13" fillId="11" borderId="4" xfId="0" applyFont="1" applyFill="1" applyBorder="1" applyAlignment="1">
      <alignment horizontal="left" vertical="top" wrapText="1"/>
    </xf>
    <xf numFmtId="0" fontId="16" fillId="3" borderId="8" xfId="0" applyFont="1" applyFill="1" applyBorder="1" applyAlignment="1">
      <alignment horizontal="center" vertical="top" wrapText="1"/>
    </xf>
    <xf numFmtId="0" fontId="16" fillId="3" borderId="3" xfId="0" applyFont="1" applyFill="1" applyBorder="1" applyAlignment="1">
      <alignment horizontal="center" vertical="top" wrapText="1"/>
    </xf>
    <xf numFmtId="0" fontId="13" fillId="11" borderId="22" xfId="0" applyFont="1" applyFill="1" applyBorder="1" applyAlignment="1">
      <alignment horizontal="left" vertical="top" wrapText="1"/>
    </xf>
    <xf numFmtId="0" fontId="13" fillId="11" borderId="29" xfId="0" applyFont="1" applyFill="1" applyBorder="1" applyAlignment="1">
      <alignment horizontal="left" vertical="top" wrapText="1"/>
    </xf>
    <xf numFmtId="17" fontId="16" fillId="3" borderId="9" xfId="0" applyNumberFormat="1" applyFont="1" applyFill="1" applyBorder="1" applyAlignment="1">
      <alignment horizontal="center" vertical="top" wrapText="1"/>
    </xf>
    <xf numFmtId="0" fontId="16" fillId="3" borderId="28" xfId="0" applyFont="1" applyFill="1" applyBorder="1" applyAlignment="1">
      <alignment horizontal="center" vertical="top" wrapText="1"/>
    </xf>
    <xf numFmtId="0" fontId="16" fillId="3" borderId="7" xfId="0" applyFont="1" applyFill="1" applyBorder="1" applyAlignment="1">
      <alignment horizontal="center" vertical="top" wrapText="1"/>
    </xf>
    <xf numFmtId="164" fontId="24" fillId="3" borderId="13" xfId="0" applyNumberFormat="1" applyFont="1" applyFill="1" applyBorder="1" applyAlignment="1">
      <alignment horizontal="right" vertical="top" wrapText="1"/>
    </xf>
    <xf numFmtId="164" fontId="24" fillId="3" borderId="0" xfId="0" applyNumberFormat="1" applyFont="1" applyFill="1" applyBorder="1" applyAlignment="1">
      <alignment horizontal="right" vertical="top" wrapText="1"/>
    </xf>
    <xf numFmtId="164" fontId="25" fillId="3" borderId="9" xfId="0" applyNumberFormat="1" applyFont="1" applyFill="1" applyBorder="1" applyAlignment="1">
      <alignment horizontal="center" vertical="top" wrapText="1"/>
    </xf>
    <xf numFmtId="164" fontId="25" fillId="3" borderId="28" xfId="0" applyNumberFormat="1" applyFont="1" applyFill="1" applyBorder="1" applyAlignment="1">
      <alignment horizontal="center" vertical="top" wrapText="1"/>
    </xf>
    <xf numFmtId="164" fontId="25" fillId="3" borderId="7" xfId="0" applyNumberFormat="1" applyFont="1" applyFill="1" applyBorder="1" applyAlignment="1">
      <alignment horizontal="center" vertical="top" wrapText="1"/>
    </xf>
    <xf numFmtId="0" fontId="17" fillId="5" borderId="2" xfId="0" applyFont="1" applyFill="1" applyBorder="1" applyAlignment="1">
      <alignment horizontal="left" vertical="top" wrapText="1"/>
    </xf>
    <xf numFmtId="0" fontId="13" fillId="11" borderId="28" xfId="0" applyFont="1" applyFill="1" applyBorder="1" applyAlignment="1">
      <alignment horizontal="left" vertical="top" wrapText="1"/>
    </xf>
    <xf numFmtId="0" fontId="13" fillId="11" borderId="0" xfId="0" applyFont="1" applyFill="1" applyBorder="1" applyAlignment="1">
      <alignment horizontal="left" vertical="top" wrapText="1"/>
    </xf>
    <xf numFmtId="0" fontId="16" fillId="0" borderId="2" xfId="0" applyFont="1" applyBorder="1" applyAlignment="1">
      <alignment horizontal="left" vertical="top" wrapText="1"/>
    </xf>
    <xf numFmtId="0" fontId="16" fillId="0" borderId="6" xfId="0" applyFont="1" applyBorder="1" applyAlignment="1">
      <alignment horizontal="left" vertical="top" wrapText="1"/>
    </xf>
    <xf numFmtId="0" fontId="16" fillId="0" borderId="2" xfId="0" applyFont="1" applyFill="1" applyBorder="1" applyAlignment="1">
      <alignment horizontal="left" vertical="top" wrapText="1"/>
    </xf>
    <xf numFmtId="0" fontId="16" fillId="0" borderId="6" xfId="0" applyFont="1" applyFill="1" applyBorder="1" applyAlignment="1">
      <alignment horizontal="left" vertical="top" wrapText="1"/>
    </xf>
    <xf numFmtId="0" fontId="16" fillId="0" borderId="1" xfId="0" applyFont="1" applyBorder="1" applyAlignment="1">
      <alignment horizontal="left" vertical="top" wrapText="1"/>
    </xf>
    <xf numFmtId="0" fontId="9" fillId="6" borderId="40" xfId="0" applyFont="1" applyFill="1" applyBorder="1" applyAlignment="1">
      <alignment vertical="top" wrapText="1"/>
    </xf>
    <xf numFmtId="0" fontId="9" fillId="6" borderId="41" xfId="0" applyFont="1" applyFill="1" applyBorder="1" applyAlignment="1">
      <alignment vertical="top" wrapText="1"/>
    </xf>
    <xf numFmtId="0" fontId="11" fillId="4" borderId="42" xfId="0" applyFont="1" applyFill="1" applyBorder="1" applyAlignment="1">
      <alignment horizontal="center" vertical="center" wrapText="1"/>
    </xf>
    <xf numFmtId="0" fontId="11" fillId="4" borderId="43" xfId="0" applyFont="1" applyFill="1" applyBorder="1" applyAlignment="1">
      <alignment horizontal="center" vertical="center" wrapText="1"/>
    </xf>
    <xf numFmtId="0" fontId="11" fillId="4" borderId="33" xfId="0" applyFont="1" applyFill="1" applyBorder="1" applyAlignment="1">
      <alignment horizontal="center" vertical="center" wrapText="1"/>
    </xf>
    <xf numFmtId="0" fontId="16" fillId="0" borderId="4" xfId="0" applyFont="1" applyBorder="1" applyAlignment="1">
      <alignment horizontal="left" vertical="top" wrapText="1"/>
    </xf>
    <xf numFmtId="0" fontId="9" fillId="8" borderId="37" xfId="0" applyFont="1" applyFill="1" applyBorder="1" applyAlignment="1">
      <alignment vertical="top" wrapText="1"/>
    </xf>
    <xf numFmtId="0" fontId="11" fillId="7" borderId="34" xfId="0" applyFont="1" applyFill="1" applyBorder="1" applyAlignment="1">
      <alignment horizontal="center" vertical="center" wrapText="1"/>
    </xf>
    <xf numFmtId="0" fontId="11" fillId="7" borderId="35" xfId="0" applyFont="1" applyFill="1" applyBorder="1" applyAlignment="1">
      <alignment horizontal="center" vertical="center" wrapText="1"/>
    </xf>
    <xf numFmtId="0" fontId="11" fillId="7" borderId="36" xfId="0" applyFont="1" applyFill="1" applyBorder="1" applyAlignment="1">
      <alignment horizontal="center" vertical="center" wrapText="1"/>
    </xf>
    <xf numFmtId="0" fontId="16" fillId="0" borderId="7" xfId="0" applyFont="1" applyBorder="1" applyAlignment="1">
      <alignment horizontal="left" vertical="top" wrapText="1"/>
    </xf>
    <xf numFmtId="0" fontId="16" fillId="0" borderId="10" xfId="0" applyFont="1" applyBorder="1" applyAlignment="1">
      <alignment horizontal="left" vertical="top" wrapText="1"/>
    </xf>
    <xf numFmtId="0" fontId="16" fillId="0" borderId="30" xfId="0" applyFont="1" applyFill="1" applyBorder="1" applyAlignment="1">
      <alignment horizontal="left" vertical="top" wrapText="1"/>
    </xf>
    <xf numFmtId="0" fontId="16" fillId="0" borderId="31" xfId="0" applyFont="1" applyFill="1" applyBorder="1" applyAlignment="1">
      <alignment horizontal="left" vertical="top" wrapText="1"/>
    </xf>
    <xf numFmtId="0" fontId="16" fillId="0" borderId="32" xfId="0" applyFont="1" applyBorder="1" applyAlignment="1">
      <alignment horizontal="left" vertical="top" wrapText="1"/>
    </xf>
    <xf numFmtId="0" fontId="16" fillId="0" borderId="31" xfId="0" applyFont="1" applyBorder="1" applyAlignment="1">
      <alignment horizontal="left" vertical="top" wrapText="1"/>
    </xf>
    <xf numFmtId="0" fontId="16" fillId="0" borderId="30" xfId="0" applyFont="1" applyBorder="1" applyAlignment="1">
      <alignment horizontal="left" vertical="top" wrapText="1"/>
    </xf>
    <xf numFmtId="0" fontId="16" fillId="0" borderId="13" xfId="0" applyFont="1" applyBorder="1" applyAlignment="1">
      <alignment horizontal="left" vertical="top" wrapText="1"/>
    </xf>
    <xf numFmtId="0" fontId="16" fillId="0" borderId="12" xfId="0" applyFont="1" applyBorder="1" applyAlignment="1">
      <alignment horizontal="left" vertical="top" wrapText="1"/>
    </xf>
    <xf numFmtId="0" fontId="16" fillId="3" borderId="1" xfId="0" applyFont="1" applyFill="1" applyBorder="1" applyAlignment="1">
      <alignment horizontal="center" vertical="top" wrapText="1"/>
    </xf>
  </cellXfs>
  <cellStyles count="2">
    <cellStyle name="Currency" xfId="1" builtinId="4"/>
    <cellStyle name="Normal" xfId="0" builtinId="0"/>
  </cellStyles>
  <dxfs count="13">
    <dxf>
      <font>
        <b val="0"/>
        <i val="0"/>
        <strike val="0"/>
        <condense val="0"/>
        <extend val="0"/>
        <outline val="0"/>
        <shadow val="0"/>
        <u val="none"/>
        <vertAlign val="baseline"/>
        <sz val="12"/>
        <color theme="1"/>
        <name val="Times New Roman"/>
        <family val="1"/>
        <scheme val="none"/>
      </font>
      <alignment horizontal="left" vertical="top" textRotation="0" wrapText="1" indent="0" justifyLastLine="0" shrinkToFit="0" readingOrder="0"/>
    </dxf>
    <dxf>
      <font>
        <b val="0"/>
        <i val="0"/>
        <strike val="0"/>
        <condense val="0"/>
        <extend val="0"/>
        <outline val="0"/>
        <shadow val="0"/>
        <u val="none"/>
        <vertAlign val="baseline"/>
        <sz val="11"/>
        <color theme="1"/>
        <name val="Times New Roman"/>
        <family val="1"/>
        <scheme val="none"/>
      </font>
      <fill>
        <patternFill patternType="solid">
          <fgColor theme="8" tint="0.79998168889431442"/>
          <bgColor theme="8" tint="0.79998168889431442"/>
        </patternFill>
      </fill>
    </dxf>
    <dxf>
      <font>
        <b val="0"/>
        <i val="0"/>
        <strike val="0"/>
        <condense val="0"/>
        <extend val="0"/>
        <outline val="0"/>
        <shadow val="0"/>
        <u val="none"/>
        <vertAlign val="baseline"/>
        <sz val="11"/>
        <color theme="1"/>
        <name val="Times New Roman"/>
        <family val="1"/>
        <scheme val="none"/>
      </font>
    </dxf>
    <dxf>
      <font>
        <b val="0"/>
        <i val="0"/>
        <strike val="0"/>
        <condense val="0"/>
        <extend val="0"/>
        <outline val="0"/>
        <shadow val="0"/>
        <u val="none"/>
        <vertAlign val="baseline"/>
        <sz val="12"/>
        <color theme="1"/>
        <name val="Times New Roman"/>
        <family val="1"/>
        <scheme val="none"/>
      </font>
      <alignment horizontal="left" vertical="top" textRotation="0" wrapText="1" indent="0" justifyLastLine="0" shrinkToFit="0" readingOrder="0"/>
    </dxf>
    <dxf>
      <font>
        <b val="0"/>
        <i val="0"/>
        <strike val="0"/>
        <condense val="0"/>
        <extend val="0"/>
        <outline val="0"/>
        <shadow val="0"/>
        <u val="none"/>
        <vertAlign val="baseline"/>
        <sz val="11"/>
        <color theme="1"/>
        <name val="Times New Roman"/>
        <family val="1"/>
        <scheme val="none"/>
      </font>
    </dxf>
    <dxf>
      <font>
        <b val="0"/>
        <i val="0"/>
        <strike val="0"/>
        <condense val="0"/>
        <extend val="0"/>
        <outline val="0"/>
        <shadow val="0"/>
        <u val="none"/>
        <vertAlign val="baseline"/>
        <sz val="11"/>
        <color theme="1"/>
        <name val="Times New Roman"/>
        <family val="1"/>
        <scheme val="none"/>
      </font>
    </dxf>
    <dxf>
      <font>
        <b val="0"/>
        <i val="0"/>
        <strike val="0"/>
        <condense val="0"/>
        <extend val="0"/>
        <outline val="0"/>
        <shadow val="0"/>
        <u val="none"/>
        <vertAlign val="baseline"/>
        <sz val="12"/>
        <color theme="1"/>
        <name val="Times New Roman"/>
        <family val="1"/>
        <scheme val="none"/>
      </font>
      <alignment horizontal="left" vertical="top" textRotation="0" wrapText="1" indent="0" justifyLastLine="0" shrinkToFit="0" readingOrder="0"/>
    </dxf>
    <dxf>
      <font>
        <b/>
        <i val="0"/>
        <strike val="0"/>
        <condense val="0"/>
        <extend val="0"/>
        <outline val="0"/>
        <shadow val="0"/>
        <u val="none"/>
        <vertAlign val="baseline"/>
        <sz val="11"/>
        <color theme="0"/>
        <name val="Times New Roman"/>
        <family val="1"/>
        <scheme val="none"/>
      </font>
      <fill>
        <patternFill patternType="solid">
          <fgColor theme="8"/>
          <bgColor theme="8"/>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Times New Roman"/>
        <family val="1"/>
        <scheme val="none"/>
      </font>
      <numFmt numFmtId="0" formatCode="General"/>
    </dxf>
    <dxf>
      <font>
        <b val="0"/>
        <i val="0"/>
        <strike val="0"/>
        <condense val="0"/>
        <extend val="0"/>
        <outline val="0"/>
        <shadow val="0"/>
        <u val="none"/>
        <vertAlign val="baseline"/>
        <sz val="11"/>
        <color theme="1"/>
        <name val="Times New Roman"/>
        <family val="1"/>
        <scheme val="none"/>
      </font>
    </dxf>
    <dxf>
      <font>
        <b val="0"/>
        <i val="0"/>
        <strike val="0"/>
        <condense val="0"/>
        <extend val="0"/>
        <outline val="0"/>
        <shadow val="0"/>
        <u val="none"/>
        <vertAlign val="baseline"/>
        <sz val="11"/>
        <color theme="1"/>
        <name val="Times New Roman"/>
        <family val="1"/>
        <scheme val="none"/>
      </font>
    </dxf>
    <dxf>
      <font>
        <b val="0"/>
        <i val="0"/>
        <strike val="0"/>
        <condense val="0"/>
        <extend val="0"/>
        <outline val="0"/>
        <shadow val="0"/>
        <u val="none"/>
        <vertAlign val="baseline"/>
        <sz val="11"/>
        <color theme="1"/>
        <name val="Times New Roman"/>
        <family val="1"/>
        <scheme val="none"/>
      </font>
    </dxf>
    <dxf>
      <font>
        <b val="0"/>
        <i val="0"/>
        <strike val="0"/>
        <condense val="0"/>
        <extend val="0"/>
        <outline val="0"/>
        <shadow val="0"/>
        <u val="none"/>
        <vertAlign val="baseline"/>
        <sz val="11"/>
        <color theme="1"/>
        <name val="Times New Roman"/>
        <family val="1"/>
        <scheme val="none"/>
      </font>
    </dxf>
  </dxfs>
  <tableStyles count="0" defaultTableStyle="TableStyleMedium2" defaultPivotStyle="PivotStyleLight16"/>
  <colors>
    <mruColors>
      <color rgb="FF5CA92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11</xdr:col>
      <xdr:colOff>874059</xdr:colOff>
      <xdr:row>1</xdr:row>
      <xdr:rowOff>3350559</xdr:rowOff>
    </xdr:to>
    <xdr:sp macro="" textlink="">
      <xdr:nvSpPr>
        <xdr:cNvPr id="2" name="TextBox 1">
          <a:extLst>
            <a:ext uri="{FF2B5EF4-FFF2-40B4-BE49-F238E27FC236}">
              <a16:creationId xmlns:a16="http://schemas.microsoft.com/office/drawing/2014/main" id="{63F5E4B2-30BB-4FCE-BEA0-4AD14215891A}"/>
            </a:ext>
          </a:extLst>
        </xdr:cNvPr>
        <xdr:cNvSpPr txBox="1"/>
      </xdr:nvSpPr>
      <xdr:spPr>
        <a:xfrm>
          <a:off x="0" y="1"/>
          <a:ext cx="17021735" cy="8550087"/>
        </a:xfrm>
        <a:prstGeom prst="rect">
          <a:avLst/>
        </a:prstGeom>
        <a:solidFill>
          <a:schemeClr val="accent1">
            <a:lumMod val="20000"/>
            <a:lumOff val="80000"/>
          </a:schemeClr>
        </a:solidFill>
        <a:ln w="57150"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1"/>
          <a:r>
            <a:rPr lang="en-US" sz="2000" b="0" u="none" cap="none" spc="0">
              <a:ln w="0"/>
              <a:solidFill>
                <a:srgbClr val="002060"/>
              </a:solidFill>
              <a:effectLst>
                <a:outerShdw blurRad="38100" dist="19050" dir="2700000" algn="tl" rotWithShape="0">
                  <a:schemeClr val="dk1">
                    <a:alpha val="40000"/>
                  </a:schemeClr>
                </a:outerShdw>
              </a:effectLst>
              <a:latin typeface="Palatino Linotype" panose="02040502050505030304" pitchFamily="18" charset="0"/>
            </a:rPr>
            <a:t>Instructions/Guidelines for Data Entry </a:t>
          </a:r>
        </a:p>
        <a:p>
          <a:endParaRPr lang="en-US" sz="1100">
            <a:latin typeface="Palatino Linotype" panose="02040502050505030304" pitchFamily="18" charset="0"/>
          </a:endParaRPr>
        </a:p>
        <a:p>
          <a:pPr lvl="1"/>
          <a:r>
            <a:rPr lang="en-US" sz="1200">
              <a:solidFill>
                <a:schemeClr val="dk1"/>
              </a:solidFill>
              <a:effectLst/>
              <a:latin typeface="Palatino Linotype" panose="02040502050505030304" pitchFamily="18" charset="0"/>
              <a:ea typeface="+mn-ea"/>
              <a:cs typeface="+mn-cs"/>
            </a:rPr>
            <a:t>The MSBA</a:t>
          </a:r>
          <a:r>
            <a:rPr lang="en-US" sz="1200" baseline="0">
              <a:solidFill>
                <a:schemeClr val="dk1"/>
              </a:solidFill>
              <a:effectLst/>
              <a:latin typeface="Palatino Linotype" panose="02040502050505030304" pitchFamily="18" charset="0"/>
              <a:ea typeface="+mn-ea"/>
              <a:cs typeface="+mn-cs"/>
            </a:rPr>
            <a:t> 2019</a:t>
          </a:r>
          <a:r>
            <a:rPr lang="en-US" sz="1200">
              <a:solidFill>
                <a:schemeClr val="dk1"/>
              </a:solidFill>
              <a:effectLst/>
              <a:latin typeface="Palatino Linotype" panose="02040502050505030304" pitchFamily="18" charset="0"/>
              <a:ea typeface="+mn-ea"/>
              <a:cs typeface="+mn-cs"/>
            </a:rPr>
            <a:t> Furniture and Equipment Data Collection Spreadsheet is comprised of six sections. We request that a member of the project’s design team complete the data entry. </a:t>
          </a:r>
          <a:r>
            <a:rPr lang="en-US" sz="1200" i="0">
              <a:solidFill>
                <a:schemeClr val="dk1"/>
              </a:solidFill>
              <a:effectLst/>
              <a:latin typeface="Palatino Linotype" panose="02040502050505030304" pitchFamily="18" charset="0"/>
              <a:ea typeface="+mn-ea"/>
              <a:cs typeface="+mn-cs"/>
            </a:rPr>
            <a:t>The following </a:t>
          </a:r>
          <a:r>
            <a:rPr lang="en-US" sz="1200" i="1">
              <a:solidFill>
                <a:schemeClr val="dk1"/>
              </a:solidFill>
              <a:effectLst/>
              <a:latin typeface="Palatino Linotype" panose="02040502050505030304" pitchFamily="18" charset="0"/>
              <a:ea typeface="+mn-ea"/>
              <a:cs typeface="+mn-cs"/>
            </a:rPr>
            <a:t>Instructions/Guidelines for Data Entry</a:t>
          </a:r>
          <a:r>
            <a:rPr lang="en-US" sz="1200" i="1" baseline="0">
              <a:solidFill>
                <a:schemeClr val="dk1"/>
              </a:solidFill>
              <a:effectLst/>
              <a:latin typeface="Palatino Linotype" panose="02040502050505030304" pitchFamily="18" charset="0"/>
              <a:ea typeface="+mn-ea"/>
              <a:cs typeface="+mn-cs"/>
            </a:rPr>
            <a:t> </a:t>
          </a:r>
          <a:r>
            <a:rPr lang="en-US" sz="1200" i="0" baseline="0">
              <a:solidFill>
                <a:schemeClr val="dk1"/>
              </a:solidFill>
              <a:effectLst/>
              <a:latin typeface="Palatino Linotype" panose="02040502050505030304" pitchFamily="18" charset="0"/>
              <a:ea typeface="+mn-ea"/>
              <a:cs typeface="+mn-cs"/>
            </a:rPr>
            <a:t>can also be found by following </a:t>
          </a:r>
          <a:r>
            <a:rPr lang="en-US" sz="1200" i="0" u="none" baseline="0">
              <a:solidFill>
                <a:schemeClr val="dk1"/>
              </a:solidFill>
              <a:effectLst/>
              <a:latin typeface="Palatino Linotype" panose="02040502050505030304" pitchFamily="18" charset="0"/>
              <a:ea typeface="+mn-ea"/>
              <a:cs typeface="+mn-cs"/>
            </a:rPr>
            <a:t>this link</a:t>
          </a:r>
          <a:r>
            <a:rPr lang="en-US" sz="1200" b="1" i="1" u="sng" baseline="0">
              <a:solidFill>
                <a:srgbClr val="0070C0"/>
              </a:solidFill>
              <a:effectLst/>
              <a:latin typeface="Palatino Linotype" panose="02040502050505030304" pitchFamily="18" charset="0"/>
              <a:ea typeface="+mn-ea"/>
              <a:cs typeface="+mn-cs"/>
            </a:rPr>
            <a:t>: http://www.massschoolbuildings.org/building/Furniture_Fixtures_Cost_Info</a:t>
          </a:r>
          <a:r>
            <a:rPr lang="en-US" sz="1200" i="1" u="none" baseline="0">
              <a:solidFill>
                <a:schemeClr val="dk1"/>
              </a:solidFill>
              <a:effectLst/>
              <a:latin typeface="Palatino Linotype" panose="02040502050505030304" pitchFamily="18" charset="0"/>
              <a:ea typeface="+mn-ea"/>
              <a:cs typeface="+mn-cs"/>
            </a:rPr>
            <a:t>. </a:t>
          </a:r>
          <a:r>
            <a:rPr lang="en-US" sz="1200" i="1" baseline="0">
              <a:solidFill>
                <a:schemeClr val="dk1"/>
              </a:solidFill>
              <a:effectLst/>
              <a:latin typeface="Palatino Linotype" panose="02040502050505030304" pitchFamily="18" charset="0"/>
              <a:ea typeface="+mn-ea"/>
              <a:cs typeface="+mn-cs"/>
            </a:rPr>
            <a:t> </a:t>
          </a:r>
          <a:r>
            <a:rPr lang="en-US" sz="1200" b="1" i="1">
              <a:solidFill>
                <a:schemeClr val="dk1"/>
              </a:solidFill>
              <a:effectLst/>
              <a:latin typeface="Palatino Linotype" panose="02040502050505030304" pitchFamily="18" charset="0"/>
              <a:ea typeface="+mn-ea"/>
              <a:cs typeface="+mn-cs"/>
            </a:rPr>
            <a:t>*The MSBA</a:t>
          </a:r>
          <a:r>
            <a:rPr lang="en-US" sz="1200" b="1" i="1" baseline="0">
              <a:solidFill>
                <a:schemeClr val="dk1"/>
              </a:solidFill>
              <a:effectLst/>
              <a:latin typeface="Palatino Linotype" panose="02040502050505030304" pitchFamily="18" charset="0"/>
              <a:ea typeface="+mn-ea"/>
              <a:cs typeface="+mn-cs"/>
            </a:rPr>
            <a:t> 2019</a:t>
          </a:r>
          <a:r>
            <a:rPr lang="en-US" sz="1200" b="1" i="1">
              <a:solidFill>
                <a:schemeClr val="dk1"/>
              </a:solidFill>
              <a:effectLst/>
              <a:latin typeface="Palatino Linotype" panose="02040502050505030304" pitchFamily="18" charset="0"/>
              <a:ea typeface="+mn-ea"/>
              <a:cs typeface="+mn-cs"/>
            </a:rPr>
            <a:t> Furniture and Equipment Data Collection Spreadsheet was designed with Microsoft Excel 2016 functionality.  </a:t>
          </a:r>
          <a:r>
            <a:rPr lang="en-US" sz="1200">
              <a:solidFill>
                <a:schemeClr val="dk1"/>
              </a:solidFill>
              <a:effectLst/>
              <a:latin typeface="Palatino Linotype" panose="02040502050505030304" pitchFamily="18" charset="0"/>
              <a:ea typeface="+mn-ea"/>
              <a:cs typeface="+mn-cs"/>
            </a:rPr>
            <a:t> </a:t>
          </a:r>
        </a:p>
        <a:p>
          <a:endParaRPr lang="en-US" sz="1100">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br>
            <a:rPr lang="en-US" sz="1100" b="1" u="sng">
              <a:latin typeface="Palatino Linotype" panose="02040502050505030304" pitchFamily="18" charset="0"/>
            </a:rPr>
          </a:br>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xdr:txBody>
    </xdr:sp>
    <xdr:clientData/>
  </xdr:twoCellAnchor>
  <xdr:twoCellAnchor>
    <xdr:from>
      <xdr:col>5</xdr:col>
      <xdr:colOff>930089</xdr:colOff>
      <xdr:row>0</xdr:row>
      <xdr:rowOff>1120588</xdr:rowOff>
    </xdr:from>
    <xdr:to>
      <xdr:col>11</xdr:col>
      <xdr:colOff>11206</xdr:colOff>
      <xdr:row>1</xdr:row>
      <xdr:rowOff>2409264</xdr:rowOff>
    </xdr:to>
    <xdr:sp macro="" textlink="">
      <xdr:nvSpPr>
        <xdr:cNvPr id="11" name="TextBox 10">
          <a:extLst>
            <a:ext uri="{FF2B5EF4-FFF2-40B4-BE49-F238E27FC236}">
              <a16:creationId xmlns:a16="http://schemas.microsoft.com/office/drawing/2014/main" id="{65E64ECB-4BD8-459B-8FB0-21146635E81C}"/>
            </a:ext>
          </a:extLst>
        </xdr:cNvPr>
        <xdr:cNvSpPr txBox="1"/>
      </xdr:nvSpPr>
      <xdr:spPr>
        <a:xfrm>
          <a:off x="8269942" y="1120588"/>
          <a:ext cx="7888940" cy="6488205"/>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4: Total Administrator (Non-Teacher) Furniture Cost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Section 4 will automatically populate when Section 5 is completed (The total cost for certain administrator furniture items (Non-Teacher) Chairs, Desks, Tables, &amp; Conference Tables will be calculated via formula from Section 5: Furniture Cost &amp; Product Itemized Information.)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5: Furniture Cost &amp; Product Itemized Information </a:t>
          </a:r>
          <a:r>
            <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Requests detailed cost and product information for all school furniture:</a:t>
          </a: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Furniture category selection i.e.,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General Classroom, Admin, Cafeteria, etc.</a:t>
          </a: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The categories of furniture products i.e.,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Seating, Desks, Tables, etc</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Please include the name of the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Vendor, Manufacturer, Product Line/Series, Product Description &amp; Size, Model Number, Finishes (</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e.g. Standard or Customized)</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Quantity, Unit Cost </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(Actual Total Cost Per Unit Spent),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and Contract Type.</a:t>
          </a: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Please note, the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Total Cost</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of an item will be calculated via formula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Quantity</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X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Unit Cost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Total Cost</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within the spreadsheet.</a:t>
          </a:r>
        </a:p>
        <a:p>
          <a:pPr marL="457200" marR="0" lvl="1"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Lastly,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Contract Type</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refers to the method used to procure the item.  If the procurement method was other than the choices listed in the drop down menu, select, “Other”, and include the name of any other collective contract used. </a:t>
          </a: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kumimoji="0" lang="en-US" sz="1200" b="1" i="0" u="sng"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6: Equipment Cost &amp; Product Itemized Information </a:t>
          </a:r>
          <a:r>
            <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Requests detailed cost and product information for all school equipment:</a:t>
          </a:r>
          <a:endPar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Equipment category selection i.e.,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Technology, Science, Gym, etc.</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The categories of equipment in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Product Type</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i.e.,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Computers, Lab Tables, Exercise Equipment, etc.</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Additionally, please include the name of the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Vendor, Manufacturer, Product Line/Series, Product Description &amp; Size, Model Number, Quantity, Unit Cost </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(Actual Total Cost Per Unit Spent),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and Contract Type.</a:t>
          </a: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note, the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Total Cost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of an item will be calculated via formula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Quantity</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X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Unit Cost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Total Cost</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within the spreadsheet.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Lastly, Contract Type refers to the method used to procure the item.  If the procurement method was other than the choices listed in the drop down menu, select, “Other”, and include the name of any other collective contract used.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lang="en-US" sz="1100"/>
        </a:p>
      </xdr:txBody>
    </xdr:sp>
    <xdr:clientData/>
  </xdr:twoCellAnchor>
  <xdr:twoCellAnchor>
    <xdr:from>
      <xdr:col>0</xdr:col>
      <xdr:colOff>593912</xdr:colOff>
      <xdr:row>0</xdr:row>
      <xdr:rowOff>1120587</xdr:rowOff>
    </xdr:from>
    <xdr:to>
      <xdr:col>5</xdr:col>
      <xdr:colOff>425823</xdr:colOff>
      <xdr:row>1</xdr:row>
      <xdr:rowOff>2308412</xdr:rowOff>
    </xdr:to>
    <xdr:sp macro="" textlink="">
      <xdr:nvSpPr>
        <xdr:cNvPr id="3" name="TextBox 2">
          <a:extLst>
            <a:ext uri="{FF2B5EF4-FFF2-40B4-BE49-F238E27FC236}">
              <a16:creationId xmlns:a16="http://schemas.microsoft.com/office/drawing/2014/main" id="{D009AD5A-35A9-47E8-9B9F-997A3EB687CF}"/>
            </a:ext>
          </a:extLst>
        </xdr:cNvPr>
        <xdr:cNvSpPr txBox="1"/>
      </xdr:nvSpPr>
      <xdr:spPr>
        <a:xfrm>
          <a:off x="593912" y="1120587"/>
          <a:ext cx="7171764" cy="6387354"/>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1: General Information </a:t>
          </a:r>
          <a:r>
            <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Requests general data for your school (District Name, School Name, Grades Served, Design Student Enrollment Number, Furniture Order Date, &amp; School Opening Date).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2: Total School Furniture &amp; Equipment Cost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The totals from the below categories include formulas that will automatically populate once Section 5 and Section 6 have been completed except for the total of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*Tally of the Remainder of FF&amp;E Items*.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note, the MSBA </a:t>
          </a:r>
          <a:r>
            <a:rPr kumimoji="0" lang="en-US" sz="1100" b="1"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will</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1" i="1" u="sng" strike="noStrike" kern="0" cap="none" spc="0" normalizeH="0" baseline="0" noProof="0">
              <a:ln>
                <a:noFill/>
              </a:ln>
              <a:solidFill>
                <a:prstClr val="black"/>
              </a:solidFill>
              <a:effectLst/>
              <a:uLnTx/>
              <a:uFillTx/>
              <a:latin typeface="Palatino Linotype" panose="02040502050505030304" pitchFamily="18" charset="0"/>
              <a:ea typeface="+mn-ea"/>
              <a:cs typeface="+mn-cs"/>
            </a:rPr>
            <a:t>not</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collect information on the </a:t>
          </a:r>
          <a:r>
            <a:rPr kumimoji="0" lang="en-US" sz="1100" b="1"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cost of fixtures</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t>
          </a:r>
          <a:r>
            <a:rPr kumimoji="0" lang="en-US" sz="1100" b="0" i="1" u="sng"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Total Amount Spent on all Furniture Only</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costs associated with furniture including but not limited to Lobby, Conference Room, Classroom, Administrator Offices, Cafeteria, Media Center/Break-Out Space, Teacher Collaboration Rooms,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and</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other school furniture purchased. </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a:t>
          </a:r>
          <a:r>
            <a:rPr kumimoji="0" lang="en-US" sz="1100" b="1" i="1" u="sng" strike="noStrike" kern="0" cap="none" spc="0" normalizeH="0" baseline="0" noProof="0">
              <a:ln>
                <a:noFill/>
              </a:ln>
              <a:solidFill>
                <a:prstClr val="black"/>
              </a:solidFill>
              <a:effectLst/>
              <a:uLnTx/>
              <a:uFillTx/>
              <a:latin typeface="Palatino Linotype" panose="02040502050505030304" pitchFamily="18" charset="0"/>
              <a:ea typeface="+mn-ea"/>
              <a:cs typeface="+mn-cs"/>
            </a:rPr>
            <a:t>exclude</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built-in case work, </a:t>
          </a:r>
          <a:r>
            <a:rPr kumimoji="0" lang="en-US" sz="1100" b="1" i="1" u="none" strike="noStrike" kern="0" cap="none" spc="0" normalizeH="0" baseline="0" noProof="0">
              <a:ln>
                <a:noFill/>
              </a:ln>
              <a:solidFill>
                <a:sysClr val="windowText" lastClr="000000"/>
              </a:solidFill>
              <a:effectLst/>
              <a:uLnTx/>
              <a:uFillTx/>
              <a:latin typeface="Palatino Linotype" panose="02040502050505030304" pitchFamily="18" charset="0"/>
              <a:ea typeface="+mn-ea"/>
              <a:cs typeface="+mn-cs"/>
            </a:rPr>
            <a:t>and other built-ins etc., </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carried as part of the contractor’s budget.</a:t>
          </a: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Total Amount Spent on all Equipment Only</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costs associated with student, teacher, administrator, custodial, cafeteria, or other equipment, including but not limited to gym, kitchen, auditorium, music, technology, science, art, makerspace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and</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any other specialty items of equipment purchased. </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a:t>
          </a:r>
          <a:r>
            <a:rPr kumimoji="0" lang="en-US" sz="1100" b="1" i="1" u="sng" strike="noStrike" kern="0" cap="none" spc="0" normalizeH="0" baseline="0" noProof="0">
              <a:ln>
                <a:noFill/>
              </a:ln>
              <a:solidFill>
                <a:prstClr val="black"/>
              </a:solidFill>
              <a:effectLst/>
              <a:uLnTx/>
              <a:uFillTx/>
              <a:latin typeface="Palatino Linotype" panose="02040502050505030304" pitchFamily="18" charset="0"/>
              <a:ea typeface="+mn-ea"/>
              <a:cs typeface="+mn-cs"/>
            </a:rPr>
            <a:t>exclude</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costs associated with supplies and smallware items, such as buckets, mops, flags, test-tubes, glassware, storage supplies, and small appliances.</a:t>
          </a:r>
          <a:b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Tally of the Remainder of FF&amp;E Items</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Requests sum of FF&amp;E items that were not included in Section 5 &amp; Section 6.  </a:t>
          </a:r>
          <a:endParaRPr kumimoji="0" lang="en-US" sz="1100" b="1" i="1" u="sng"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Total Amount Spent on all Furniture and Equipment</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costs (described above) associated with outfitting the school with furniture and equipment.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3: Total Equipment Cost by Subject/Area</a:t>
          </a:r>
          <a:r>
            <a:rPr kumimoji="0" lang="en-US" sz="1200" b="0" i="0" u="none" strike="noStrike" kern="0" cap="none" spc="0" normalizeH="0" baseline="0" noProof="0">
              <a:ln>
                <a:noFill/>
              </a:ln>
              <a:solidFill>
                <a:srgbClr val="002060"/>
              </a:solidFill>
              <a:effectLst/>
              <a:uLnTx/>
              <a:uFillTx/>
              <a:latin typeface="Palatino Linotype" panose="02040502050505030304" pitchFamily="18" charset="0"/>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Please note that the total cost for Equipment items will be calculated via formula from Section 6: Equipment Cost &amp; Product Itemized Information.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equipment costs purchased for the following spaces/uses: Classroom, Administrative, Custodial, Gym, Cafeteria/Kitchen, Medical, Music/Art, Auditorium, Technology/Makerspace, and Science. </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a:t>
          </a:r>
          <a:r>
            <a:rPr kumimoji="0" lang="en-US" sz="1100" b="1" i="1" u="sng" strike="noStrike" kern="0" cap="none" spc="0" normalizeH="0" baseline="0" noProof="0">
              <a:ln>
                <a:noFill/>
              </a:ln>
              <a:solidFill>
                <a:prstClr val="black"/>
              </a:solidFill>
              <a:effectLst/>
              <a:uLnTx/>
              <a:uFillTx/>
              <a:latin typeface="Palatino Linotype" panose="02040502050505030304" pitchFamily="18" charset="0"/>
              <a:ea typeface="+mn-ea"/>
              <a:cs typeface="+mn-cs"/>
            </a:rPr>
            <a:t>exclude</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costs associated with supplies and smallware items, such as buckets, mops, flags, test-tubes, glassware, storage supplies, and small appliances.</a:t>
          </a: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endParaRPr lang="en-US" sz="1100"/>
        </a:p>
      </xdr:txBody>
    </xdr:sp>
    <xdr:clientData/>
  </xdr:twoCellAnchor>
  <xdr:twoCellAnchor>
    <xdr:from>
      <xdr:col>0</xdr:col>
      <xdr:colOff>381002</xdr:colOff>
      <xdr:row>1</xdr:row>
      <xdr:rowOff>2308412</xdr:rowOff>
    </xdr:from>
    <xdr:to>
      <xdr:col>10</xdr:col>
      <xdr:colOff>1232650</xdr:colOff>
      <xdr:row>1</xdr:row>
      <xdr:rowOff>3294530</xdr:rowOff>
    </xdr:to>
    <xdr:sp macro="" textlink="">
      <xdr:nvSpPr>
        <xdr:cNvPr id="13" name="TextBox 12">
          <a:extLst>
            <a:ext uri="{FF2B5EF4-FFF2-40B4-BE49-F238E27FC236}">
              <a16:creationId xmlns:a16="http://schemas.microsoft.com/office/drawing/2014/main" id="{E3D1DF7E-C93C-404A-9682-F39055CE8156}"/>
            </a:ext>
          </a:extLst>
        </xdr:cNvPr>
        <xdr:cNvSpPr txBox="1"/>
      </xdr:nvSpPr>
      <xdr:spPr>
        <a:xfrm>
          <a:off x="381002" y="7507941"/>
          <a:ext cx="15531354" cy="986118"/>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6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Please click the next tab, "Data Master Sheet" to begin data entry.</a:t>
          </a: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Questions? Comments? Concerns? Ready to Submit?  </a:t>
          </a:r>
          <a:b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download and send the completed spreadsheet to </a:t>
          </a:r>
          <a:r>
            <a:rPr kumimoji="0" lang="en-US" sz="1100" b="1"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Strategy@MassSchoolBuildings.org</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1" i="1" u="none" strike="noStrike" kern="0" cap="none" spc="0" normalizeH="0" baseline="0" noProof="0">
              <a:ln>
                <a:noFill/>
              </a:ln>
              <a:solidFill>
                <a:prstClr val="black"/>
              </a:solidFill>
              <a:effectLst/>
              <a:uLnTx/>
              <a:uFillTx/>
              <a:latin typeface="+mn-lt"/>
              <a:ea typeface="+mn-ea"/>
              <a:cs typeface="+mn-cs"/>
            </a:rPr>
            <a:t>For more information including FF+E school datasets submitted from 2018, FF+E reports &amp; presentations, and resources for districts, visit: </a:t>
          </a:r>
          <a:r>
            <a:rPr kumimoji="0" lang="en-US" sz="1100" b="1" i="1" u="sng" strike="noStrike" kern="0" cap="none" spc="0" normalizeH="0" baseline="0" noProof="0">
              <a:ln>
                <a:noFill/>
              </a:ln>
              <a:solidFill>
                <a:prstClr val="black"/>
              </a:solidFill>
              <a:effectLst/>
              <a:uLnTx/>
              <a:uFillTx/>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http://www.massschoolbuildings.org/building/Furniture_Fixtures_Cost_Info</a:t>
          </a: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Should you encounter any issues, questions, or would like additional information regarding FF+E cost saving initiatives, please email: </a:t>
          </a:r>
          <a:r>
            <a:rPr kumimoji="0" lang="en-US" sz="1100" b="1"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Strategy@MassSchoolBuildings.org</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t>
          </a:r>
        </a:p>
        <a:p>
          <a:endParaRPr lang="en-US" sz="1100"/>
        </a:p>
      </xdr:txBody>
    </xdr:sp>
    <xdr:clientData/>
  </xdr:twoCellAnchor>
  <xdr:twoCellAnchor>
    <xdr:from>
      <xdr:col>0</xdr:col>
      <xdr:colOff>414617</xdr:colOff>
      <xdr:row>0</xdr:row>
      <xdr:rowOff>1086971</xdr:rowOff>
    </xdr:from>
    <xdr:to>
      <xdr:col>11</xdr:col>
      <xdr:colOff>280148</xdr:colOff>
      <xdr:row>0</xdr:row>
      <xdr:rowOff>1120588</xdr:rowOff>
    </xdr:to>
    <xdr:cxnSp macro="">
      <xdr:nvCxnSpPr>
        <xdr:cNvPr id="22" name="Straight Connector 21">
          <a:extLst>
            <a:ext uri="{FF2B5EF4-FFF2-40B4-BE49-F238E27FC236}">
              <a16:creationId xmlns:a16="http://schemas.microsoft.com/office/drawing/2014/main" id="{00824656-4176-4F90-9724-8D0573A5B67C}"/>
            </a:ext>
          </a:extLst>
        </xdr:cNvPr>
        <xdr:cNvCxnSpPr/>
      </xdr:nvCxnSpPr>
      <xdr:spPr>
        <a:xfrm>
          <a:off x="414617" y="1086971"/>
          <a:ext cx="16013207" cy="33617"/>
        </a:xfrm>
        <a:prstGeom prst="line">
          <a:avLst/>
        </a:prstGeom>
        <a:ln/>
      </xdr:spPr>
      <xdr:style>
        <a:lnRef idx="2">
          <a:schemeClr val="dk1"/>
        </a:lnRef>
        <a:fillRef idx="0">
          <a:schemeClr val="dk1"/>
        </a:fillRef>
        <a:effectRef idx="1">
          <a:schemeClr val="dk1"/>
        </a:effectRef>
        <a:fontRef idx="minor">
          <a:schemeClr val="tx1"/>
        </a:fontRef>
      </xdr:style>
    </xdr:cxnSp>
    <xdr:clientData/>
  </xdr:twoCellAnchor>
  <xdr:twoCellAnchor>
    <xdr:from>
      <xdr:col>0</xdr:col>
      <xdr:colOff>190500</xdr:colOff>
      <xdr:row>1</xdr:row>
      <xdr:rowOff>2252382</xdr:rowOff>
    </xdr:from>
    <xdr:to>
      <xdr:col>11</xdr:col>
      <xdr:colOff>56030</xdr:colOff>
      <xdr:row>1</xdr:row>
      <xdr:rowOff>2274796</xdr:rowOff>
    </xdr:to>
    <xdr:cxnSp macro="">
      <xdr:nvCxnSpPr>
        <xdr:cNvPr id="34" name="Straight Connector 33">
          <a:extLst>
            <a:ext uri="{FF2B5EF4-FFF2-40B4-BE49-F238E27FC236}">
              <a16:creationId xmlns:a16="http://schemas.microsoft.com/office/drawing/2014/main" id="{7A8968E9-D607-4E91-B324-054B355571EE}"/>
            </a:ext>
          </a:extLst>
        </xdr:cNvPr>
        <xdr:cNvCxnSpPr/>
      </xdr:nvCxnSpPr>
      <xdr:spPr>
        <a:xfrm flipV="1">
          <a:off x="190500" y="7451911"/>
          <a:ext cx="16013206" cy="22414"/>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750794</xdr:colOff>
      <xdr:row>0</xdr:row>
      <xdr:rowOff>1086971</xdr:rowOff>
    </xdr:from>
    <xdr:to>
      <xdr:col>5</xdr:col>
      <xdr:colOff>750794</xdr:colOff>
      <xdr:row>1</xdr:row>
      <xdr:rowOff>2263589</xdr:rowOff>
    </xdr:to>
    <xdr:cxnSp macro="">
      <xdr:nvCxnSpPr>
        <xdr:cNvPr id="38" name="Straight Connector 37">
          <a:extLst>
            <a:ext uri="{FF2B5EF4-FFF2-40B4-BE49-F238E27FC236}">
              <a16:creationId xmlns:a16="http://schemas.microsoft.com/office/drawing/2014/main" id="{E0650DD5-D3A8-4C26-B66C-95CFF510DC1E}"/>
            </a:ext>
          </a:extLst>
        </xdr:cNvPr>
        <xdr:cNvCxnSpPr/>
      </xdr:nvCxnSpPr>
      <xdr:spPr>
        <a:xfrm>
          <a:off x="8090647" y="1086971"/>
          <a:ext cx="0" cy="6376147"/>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FB796940-410B-4F6F-ACC1-8C3039BD9DB6}" name="Table2012" displayName="Table2012" ref="D3:F8" totalsRowShown="0" headerRowDxfId="12" dataDxfId="11">
  <autoFilter ref="D3:F8" xr:uid="{93AEF8FC-881A-4342-897F-D4B68A402FA7}"/>
  <tableColumns count="3">
    <tableColumn id="4" xr3:uid="{C859614C-C93D-4F5E-B32A-1E3E88B24AB3}" name="Category" dataDxfId="10"/>
    <tableColumn id="1" xr3:uid="{F28E833A-4296-4F02-AE21-54280184A275}" name="Product" dataDxfId="9"/>
    <tableColumn id="2" xr3:uid="{C9C823E8-3440-43FB-AE90-02F1494D05F6}" name="Total" dataDxfId="8">
      <calculatedColumnFormula>SUMIFS(A3:A337,#REF!,"Admin",#REF!,"Desks")</calculatedColumnFormula>
    </tableColumn>
  </tableColumns>
  <tableStyleInfo name="TableStyleLight1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C87084A7-90D7-480F-859E-E4C4F337C733}" name="Table9" displayName="Table9" ref="A1:A12" totalsRowShown="0">
  <autoFilter ref="A1:A12" xr:uid="{501F8CBB-16B8-45A9-96D4-C75754A940C7}"/>
  <sortState xmlns:xlrd2="http://schemas.microsoft.com/office/spreadsheetml/2017/richdata2" ref="A2:A12">
    <sortCondition ref="A2"/>
  </sortState>
  <tableColumns count="1">
    <tableColumn id="1" xr3:uid="{D2CA1C8D-C150-43A4-AD00-DB1C052FB3DA}" name="Furniture List"/>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781D435-00D5-4281-9B86-AED62F49C23A}" name="Table10" displayName="Table10" ref="D1:D22" totalsRowShown="0">
  <autoFilter ref="D1:D22" xr:uid="{B8C4814F-F86C-47B3-A422-E60405C54F3B}"/>
  <tableColumns count="1">
    <tableColumn id="1" xr3:uid="{04F5F7C7-7C4D-4485-83FC-6CEDD662BD91}" name="Subject"/>
  </tableColumns>
  <tableStyleInfo name="TableStyleLight10"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AD61112-77DF-4348-93E9-48C61C71B673}" name="Table1" displayName="Table1" ref="C1:C22" totalsRowShown="0">
  <autoFilter ref="C1:C22" xr:uid="{F291590A-6A5C-4320-BCC9-705AB73C76DF}"/>
  <sortState xmlns:xlrd2="http://schemas.microsoft.com/office/spreadsheetml/2017/richdata2" ref="C2:C5">
    <sortCondition ref="C1"/>
  </sortState>
  <tableColumns count="1">
    <tableColumn id="1" xr3:uid="{08F45788-FC8F-46F6-B0C9-86C6D87D8346}" name="Category"/>
  </tableColumns>
  <tableStyleInfo name="TableStyleLight10"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7D9CF1A-5396-4498-998C-F15228904996}" name="Table3" displayName="Table3" ref="G1:G7" totalsRowShown="0">
  <autoFilter ref="G1:G7" xr:uid="{81EE0E9B-4D17-4515-B5E7-F2381B0A7BA6}"/>
  <tableColumns count="1">
    <tableColumn id="1" xr3:uid="{4955DD7D-17DF-48ED-AC72-36E8D87E96E5}" name="Product"/>
  </tableColumns>
  <tableStyleInfo name="TableStyleLight1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B0AD74B-5F15-4F9F-96EF-26F43BAF40BF}" name="Table2" displayName="Table2" ref="F1:F3" totalsRowShown="0">
  <autoFilter ref="F1:F3" xr:uid="{F3E9322A-F93B-4C1B-87EE-DE09B6096425}"/>
  <tableColumns count="1">
    <tableColumn id="1" xr3:uid="{78CCEE4C-AA7C-4042-A99F-1F9711703628}" name="Finishes"/>
  </tableColumns>
  <tableStyleInfo name="TableStyleLight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7188B67-8B40-443A-84C0-765974F39B9E}" name="Table47" displayName="Table47" ref="K2:U10" totalsRowShown="0" headerRowDxfId="7">
  <autoFilter ref="K2:U10" xr:uid="{E4D53D71-0368-48FA-B230-8778A27A2AF4}"/>
  <tableColumns count="11">
    <tableColumn id="1" xr3:uid="{7AA6F000-3C4D-4601-83AD-AE33A418EA93}" name="Administrative" dataDxfId="6"/>
    <tableColumn id="2" xr3:uid="{980AA5D7-D591-4626-8F93-1D720BCA062A}" name="Art" dataDxfId="5"/>
    <tableColumn id="3" xr3:uid="{FED26E35-AED4-4C33-8A29-EBE4AB1F75FC}" name="Auditorium" dataDxfId="4"/>
    <tableColumn id="4" xr3:uid="{7A970BAD-4500-4780-90C2-CB8477787FF3}" name="Classroom" dataDxfId="3"/>
    <tableColumn id="5" xr3:uid="{1FF1DACB-2B91-4840-A12C-CCDC8F46B103}" name="Custodial "/>
    <tableColumn id="6" xr3:uid="{645CFE53-BEFF-4E75-B666-E54B8C83A092}" name="Gym " dataDxfId="2"/>
    <tableColumn id="7" xr3:uid="{AC2B91C3-4F3F-45B2-9218-CB55BD7B72D5}" name="Kitchen\Cafeteria"/>
    <tableColumn id="8" xr3:uid="{92763FCB-6E87-4B49-AC16-2855C687359E}" name="Makerspace" dataDxfId="1"/>
    <tableColumn id="9" xr3:uid="{1993F179-1144-4E8B-9A3E-41B724AF1728}" name="Medical" dataDxfId="0"/>
    <tableColumn id="10" xr3:uid="{E11F78F9-87E0-41FE-873F-B90F7F7CB203}" name="Music"/>
    <tableColumn id="11" xr3:uid="{5B4FFAEC-BD12-4923-8C5F-D2AB2836F24B}" name="Science"/>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 Id="rId5" Type="http://schemas.openxmlformats.org/officeDocument/2006/relationships/table" Target="../tables/table6.xml"/><Relationship Id="rId4"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A1:P2"/>
  <sheetViews>
    <sheetView tabSelected="1" zoomScale="85" zoomScaleNormal="85" workbookViewId="0">
      <selection activeCell="M2" sqref="M2"/>
    </sheetView>
  </sheetViews>
  <sheetFormatPr defaultColWidth="22" defaultRowHeight="202.5" customHeight="1" x14ac:dyDescent="0.3"/>
  <cols>
    <col min="1" max="1" width="22" style="16"/>
    <col min="14" max="14" width="20.5546875" customWidth="1"/>
    <col min="15" max="15" width="14.5546875" hidden="1" customWidth="1"/>
    <col min="16" max="16" width="1.33203125" hidden="1" customWidth="1"/>
  </cols>
  <sheetData>
    <row r="1" spans="1:1" s="12" customFormat="1" ht="409.5" customHeight="1" x14ac:dyDescent="0.3">
      <c r="A1" s="15"/>
    </row>
    <row r="2" spans="1:1" ht="347.25" customHeight="1" x14ac:dyDescent="0.3"/>
  </sheetData>
  <pageMargins left="0.25" right="0.25" top="0.75" bottom="0.75" header="0.3" footer="0.3"/>
  <pageSetup paperSize="3"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34998626667073579"/>
    <pageSetUpPr fitToPage="1"/>
  </sheetPr>
  <dimension ref="A1:XEM50"/>
  <sheetViews>
    <sheetView zoomScale="70" zoomScaleNormal="70" workbookViewId="0">
      <pane ySplit="14" topLeftCell="A15" activePane="bottomLeft" state="frozen"/>
      <selection pane="bottomLeft" activeCell="G10" sqref="G10:G11"/>
    </sheetView>
  </sheetViews>
  <sheetFormatPr defaultRowHeight="14.4" x14ac:dyDescent="0.3"/>
  <cols>
    <col min="1" max="1" width="18" customWidth="1"/>
    <col min="2" max="2" width="18.6640625" customWidth="1"/>
    <col min="3" max="3" width="23.88671875" customWidth="1"/>
    <col min="4" max="4" width="30.33203125" customWidth="1"/>
    <col min="5" max="5" width="1.6640625" customWidth="1"/>
    <col min="6" max="6" width="40.33203125" customWidth="1"/>
    <col min="7" max="7" width="21.6640625" customWidth="1"/>
    <col min="8" max="8" width="1.6640625" customWidth="1"/>
    <col min="9" max="9" width="44.5546875" customWidth="1"/>
    <col min="10" max="10" width="17" customWidth="1"/>
    <col min="11" max="11" width="1.44140625" customWidth="1"/>
    <col min="12" max="12" width="39" customWidth="1"/>
    <col min="13" max="13" width="16.44140625" hidden="1" customWidth="1"/>
    <col min="14" max="14" width="19.6640625" hidden="1" customWidth="1"/>
    <col min="15" max="15" width="22.109375" hidden="1" customWidth="1"/>
    <col min="16" max="16" width="26.5546875" customWidth="1"/>
    <col min="17" max="17" width="0.33203125" customWidth="1"/>
    <col min="18" max="18" width="47.44140625" customWidth="1"/>
    <col min="19" max="19" width="23.6640625" customWidth="1"/>
  </cols>
  <sheetData>
    <row r="1" spans="1:19 16328:16367" ht="66.75" customHeight="1" thickBot="1" x14ac:dyDescent="0.65">
      <c r="A1" s="18"/>
      <c r="B1" s="94" t="s">
        <v>140</v>
      </c>
      <c r="C1" s="95"/>
      <c r="D1" s="95"/>
      <c r="E1" s="95"/>
      <c r="F1" s="95"/>
      <c r="G1" s="95"/>
      <c r="H1" s="95"/>
      <c r="I1" s="95"/>
      <c r="J1" s="95"/>
      <c r="K1" s="95"/>
      <c r="L1" s="95"/>
      <c r="M1" s="95"/>
      <c r="N1" s="95"/>
      <c r="O1" s="95"/>
      <c r="P1" s="95"/>
      <c r="Q1" s="31"/>
      <c r="R1" s="20"/>
      <c r="S1" s="10"/>
    </row>
    <row r="2" spans="1:19 16328:16367" ht="57" customHeight="1" thickTop="1" x14ac:dyDescent="0.3">
      <c r="B2" s="96" t="s">
        <v>16</v>
      </c>
      <c r="C2" s="97"/>
      <c r="D2" s="97"/>
      <c r="E2" s="100"/>
      <c r="F2" s="97" t="s">
        <v>26</v>
      </c>
      <c r="G2" s="97"/>
      <c r="H2" s="100"/>
      <c r="I2" s="98" t="s">
        <v>23</v>
      </c>
      <c r="J2" s="99"/>
      <c r="K2" s="121"/>
      <c r="L2" s="97" t="s">
        <v>112</v>
      </c>
      <c r="M2" s="97"/>
      <c r="N2" s="97"/>
      <c r="O2" s="97"/>
      <c r="P2" s="97"/>
      <c r="Q2" s="142"/>
      <c r="R2" s="19"/>
    </row>
    <row r="3" spans="1:19 16328:16367" ht="44.25" customHeight="1" x14ac:dyDescent="0.3">
      <c r="B3" s="103" t="s">
        <v>8</v>
      </c>
      <c r="C3" s="104"/>
      <c r="D3" s="30" t="s">
        <v>345</v>
      </c>
      <c r="E3" s="100"/>
      <c r="F3" s="107" t="s">
        <v>117</v>
      </c>
      <c r="G3" s="105">
        <f>SUM(Furniture!O3:O318)</f>
        <v>312774.35999999987</v>
      </c>
      <c r="H3" s="100"/>
      <c r="I3" s="33" t="s">
        <v>77</v>
      </c>
      <c r="J3" s="67">
        <f>Sheet1!D12</f>
        <v>3305.369999999999</v>
      </c>
      <c r="K3" s="121"/>
      <c r="L3" s="128" t="s">
        <v>40</v>
      </c>
      <c r="M3" s="129"/>
      <c r="N3" s="129"/>
      <c r="O3" s="129"/>
      <c r="P3" s="66">
        <f>Sheet3!F4</f>
        <v>7932.9600000000009</v>
      </c>
      <c r="Q3" s="43"/>
    </row>
    <row r="4" spans="1:19 16328:16367" ht="42" customHeight="1" x14ac:dyDescent="0.3">
      <c r="B4" s="103" t="s">
        <v>14</v>
      </c>
      <c r="C4" s="104"/>
      <c r="D4" s="30" t="s">
        <v>216</v>
      </c>
      <c r="E4" s="100"/>
      <c r="F4" s="108"/>
      <c r="G4" s="106"/>
      <c r="H4" s="100"/>
      <c r="I4" s="34" t="s">
        <v>67</v>
      </c>
      <c r="J4" s="68">
        <f>Sheet1!D4</f>
        <v>0</v>
      </c>
      <c r="K4" s="121"/>
      <c r="L4" s="124" t="s">
        <v>41</v>
      </c>
      <c r="M4" s="125"/>
      <c r="N4" s="125"/>
      <c r="O4" s="118"/>
      <c r="P4" s="111">
        <f>Sheet3!F5</f>
        <v>783.6</v>
      </c>
      <c r="Q4" s="72"/>
      <c r="R4" s="19"/>
    </row>
    <row r="5" spans="1:19 16328:16367" ht="32.25" customHeight="1" x14ac:dyDescent="0.3">
      <c r="B5" s="117" t="s">
        <v>15</v>
      </c>
      <c r="C5" s="118"/>
      <c r="D5" s="130" t="s">
        <v>346</v>
      </c>
      <c r="E5" s="100"/>
      <c r="F5" s="34" t="s">
        <v>116</v>
      </c>
      <c r="G5" s="65">
        <f>SUM(Equipment!N3:N350)</f>
        <v>60019.389999999963</v>
      </c>
      <c r="H5" s="100"/>
      <c r="I5" s="34" t="s">
        <v>115</v>
      </c>
      <c r="J5" s="68">
        <f>Sheet1!D13</f>
        <v>1089.5300000000002</v>
      </c>
      <c r="K5" s="121"/>
      <c r="L5" s="126"/>
      <c r="M5" s="127"/>
      <c r="N5" s="127"/>
      <c r="O5" s="120"/>
      <c r="P5" s="112"/>
      <c r="Q5" s="40"/>
    </row>
    <row r="6" spans="1:19 16328:16367" ht="32.25" customHeight="1" x14ac:dyDescent="0.3">
      <c r="B6" s="119"/>
      <c r="C6" s="120"/>
      <c r="D6" s="131"/>
      <c r="E6" s="100"/>
      <c r="F6" s="35"/>
      <c r="G6" s="36"/>
      <c r="H6" s="100"/>
      <c r="I6" s="32" t="s">
        <v>45</v>
      </c>
      <c r="J6" s="68">
        <f>Sheet1!D5</f>
        <v>23239.32</v>
      </c>
      <c r="K6" s="121"/>
      <c r="L6" s="124" t="s">
        <v>42</v>
      </c>
      <c r="M6" s="125"/>
      <c r="N6" s="125"/>
      <c r="O6" s="118"/>
      <c r="P6" s="111">
        <f>Sheet3!F8</f>
        <v>0</v>
      </c>
      <c r="Q6" s="41"/>
    </row>
    <row r="7" spans="1:19 16328:16367" ht="37.5" customHeight="1" x14ac:dyDescent="0.3">
      <c r="B7" s="103" t="s">
        <v>21</v>
      </c>
      <c r="C7" s="104"/>
      <c r="D7" s="169">
        <v>415</v>
      </c>
      <c r="E7" s="100"/>
      <c r="F7" s="37" t="s">
        <v>122</v>
      </c>
      <c r="G7" s="139">
        <f>G10-(G3+G5)</f>
        <v>121908.25000000017</v>
      </c>
      <c r="H7" s="100"/>
      <c r="I7" s="33" t="s">
        <v>113</v>
      </c>
      <c r="J7" s="68">
        <f>Sheet1!D6</f>
        <v>9920.4100000000017</v>
      </c>
      <c r="K7" s="121"/>
      <c r="L7" s="143"/>
      <c r="M7" s="144"/>
      <c r="N7" s="144"/>
      <c r="O7" s="133"/>
      <c r="P7" s="112"/>
      <c r="Q7" s="39"/>
    </row>
    <row r="8" spans="1:19 16328:16367" ht="37.5" customHeight="1" x14ac:dyDescent="0.3">
      <c r="B8" s="117" t="s">
        <v>121</v>
      </c>
      <c r="C8" s="118"/>
      <c r="D8" s="130" t="s">
        <v>348</v>
      </c>
      <c r="E8" s="100"/>
      <c r="F8" s="37"/>
      <c r="G8" s="140"/>
      <c r="H8" s="100"/>
      <c r="I8" s="33" t="s">
        <v>114</v>
      </c>
      <c r="J8" s="68">
        <f>Sheet1!D7</f>
        <v>9776.4399999999969</v>
      </c>
      <c r="K8" s="121"/>
      <c r="L8" s="124" t="s">
        <v>24</v>
      </c>
      <c r="M8" s="42"/>
      <c r="N8" s="42"/>
      <c r="O8" s="38"/>
      <c r="P8" s="111">
        <f>Sheet3!F6</f>
        <v>636.64</v>
      </c>
      <c r="Q8" s="40"/>
    </row>
    <row r="9" spans="1:19 16328:16367" ht="56.25" customHeight="1" x14ac:dyDescent="0.3">
      <c r="B9" s="119"/>
      <c r="C9" s="120"/>
      <c r="D9" s="131"/>
      <c r="E9" s="100"/>
      <c r="F9" s="64"/>
      <c r="G9" s="141"/>
      <c r="H9" s="101"/>
      <c r="I9" s="33" t="s">
        <v>107</v>
      </c>
      <c r="J9" s="68">
        <f>Sheet1!D11</f>
        <v>0</v>
      </c>
      <c r="K9" s="121"/>
      <c r="L9" s="126"/>
      <c r="M9" s="14"/>
      <c r="N9" s="14"/>
      <c r="O9" s="14"/>
      <c r="P9" s="112"/>
      <c r="Q9" s="40"/>
    </row>
    <row r="10" spans="1:19 16328:16367" ht="37.5" customHeight="1" x14ac:dyDescent="0.3">
      <c r="B10" s="117" t="s">
        <v>142</v>
      </c>
      <c r="C10" s="118"/>
      <c r="D10" s="134" t="s">
        <v>347</v>
      </c>
      <c r="E10" s="109"/>
      <c r="F10" s="107" t="s">
        <v>118</v>
      </c>
      <c r="G10" s="137">
        <v>494702</v>
      </c>
      <c r="H10" s="101"/>
      <c r="I10" s="33" t="s">
        <v>80</v>
      </c>
      <c r="J10" s="68">
        <f>Sheet1!D14</f>
        <v>0</v>
      </c>
      <c r="K10" s="122"/>
      <c r="L10" s="107" t="s">
        <v>25</v>
      </c>
      <c r="M10" s="9"/>
      <c r="N10" s="9"/>
      <c r="O10" s="9"/>
      <c r="P10" s="114">
        <f>Sheet3!F7</f>
        <v>16167.159999999998</v>
      </c>
      <c r="Q10" s="41"/>
    </row>
    <row r="11" spans="1:19 16328:16367" ht="44.25" customHeight="1" x14ac:dyDescent="0.3">
      <c r="B11" s="132"/>
      <c r="C11" s="133"/>
      <c r="D11" s="135"/>
      <c r="E11" s="110"/>
      <c r="F11" s="113"/>
      <c r="G11" s="138"/>
      <c r="H11" s="102"/>
      <c r="I11" s="85" t="s">
        <v>147</v>
      </c>
      <c r="J11" s="87">
        <f>Sheet1!H3</f>
        <v>9232.0399999999991</v>
      </c>
      <c r="K11" s="123"/>
      <c r="L11" s="113"/>
      <c r="P11" s="115"/>
      <c r="Q11" s="72"/>
    </row>
    <row r="12" spans="1:19 16328:16367" ht="44.25" customHeight="1" x14ac:dyDescent="0.3">
      <c r="B12" s="119"/>
      <c r="C12" s="120"/>
      <c r="D12" s="136"/>
      <c r="E12" s="69"/>
      <c r="F12" s="108"/>
      <c r="G12" s="70"/>
      <c r="H12" s="69"/>
      <c r="I12" s="84" t="s">
        <v>64</v>
      </c>
      <c r="J12" s="86">
        <f>Sheet1!D8</f>
        <v>3456.2800000000007</v>
      </c>
      <c r="K12" s="71"/>
      <c r="L12" s="108"/>
      <c r="P12" s="116"/>
      <c r="Q12" s="72"/>
    </row>
    <row r="13" spans="1:19 16328:16367" s="10" customFormat="1" ht="8.25" customHeight="1" x14ac:dyDescent="0.3">
      <c r="B13" s="13"/>
      <c r="C13" s="13"/>
      <c r="D13" s="13"/>
      <c r="E13" s="13"/>
      <c r="F13" s="13"/>
      <c r="G13" s="14"/>
      <c r="H13" s="13"/>
      <c r="I13" s="13"/>
      <c r="J13" s="13"/>
      <c r="K13" s="13"/>
      <c r="L13" s="14"/>
      <c r="M13"/>
      <c r="N13"/>
      <c r="O13"/>
      <c r="P13" s="14"/>
      <c r="Q13" s="17"/>
      <c r="R13" s="11"/>
      <c r="S13" s="11"/>
    </row>
    <row r="14" spans="1:19 16328:16367" s="9" customFormat="1" ht="0.75" customHeight="1" x14ac:dyDescent="0.3">
      <c r="B14" s="10"/>
      <c r="C14" s="10"/>
      <c r="G14"/>
      <c r="M14"/>
      <c r="N14"/>
      <c r="O14"/>
      <c r="XCZ14" s="10"/>
      <c r="XDA14" s="10"/>
      <c r="XDB14" s="10"/>
      <c r="XDC14" s="10"/>
      <c r="XDD14" s="10"/>
      <c r="XDE14" s="10"/>
      <c r="XDF14" s="10"/>
      <c r="XDG14" s="10"/>
      <c r="XDH14" s="10"/>
      <c r="XDI14" s="10"/>
      <c r="XDJ14" s="10"/>
      <c r="XDK14" s="10"/>
      <c r="XDL14" s="10"/>
      <c r="XDM14" s="10"/>
      <c r="XDN14" s="10"/>
      <c r="XDO14" s="10"/>
      <c r="XDP14" s="10"/>
      <c r="XDQ14" s="10"/>
      <c r="XDR14" s="10"/>
      <c r="XDS14" s="10"/>
      <c r="XDT14" s="10"/>
      <c r="XDU14" s="10"/>
      <c r="XDV14" s="10"/>
      <c r="XDW14" s="10"/>
      <c r="XDX14" s="10"/>
      <c r="XDY14" s="10"/>
      <c r="XDZ14" s="10"/>
      <c r="XEA14" s="10"/>
      <c r="XEB14" s="10"/>
      <c r="XEC14" s="10"/>
      <c r="XED14" s="10"/>
      <c r="XEE14" s="10"/>
      <c r="XEF14" s="10"/>
      <c r="XEG14" s="10"/>
      <c r="XEH14" s="10"/>
      <c r="XEI14" s="10"/>
      <c r="XEJ14" s="10"/>
      <c r="XEK14" s="10"/>
      <c r="XEL14" s="10"/>
      <c r="XEM14" s="10"/>
    </row>
    <row r="15" spans="1:19 16328:16367" x14ac:dyDescent="0.3">
      <c r="XCZ15" s="10"/>
      <c r="XDA15" s="10"/>
      <c r="XDB15" s="10"/>
      <c r="XDC15" s="10"/>
      <c r="XDD15" s="10"/>
      <c r="XDE15" s="10"/>
      <c r="XDF15" s="10"/>
      <c r="XDG15" s="10"/>
      <c r="XDH15" s="10"/>
      <c r="XDI15" s="10"/>
      <c r="XDJ15" s="10"/>
      <c r="XDK15" s="10"/>
      <c r="XDL15" s="10"/>
      <c r="XDM15" s="10"/>
      <c r="XDN15" s="10"/>
      <c r="XDO15" s="10"/>
      <c r="XDP15" s="10"/>
      <c r="XDQ15" s="10"/>
      <c r="XDR15" s="10"/>
      <c r="XDS15" s="10"/>
      <c r="XDT15" s="10"/>
      <c r="XDU15" s="10"/>
      <c r="XDV15" s="10"/>
      <c r="XDW15" s="10"/>
      <c r="XDX15" s="10"/>
      <c r="XDY15" s="10"/>
      <c r="XDZ15" s="10"/>
      <c r="XEA15" s="10"/>
      <c r="XEB15" s="10"/>
      <c r="XEC15" s="10"/>
      <c r="XED15" s="10"/>
      <c r="XEE15" s="10"/>
      <c r="XEF15" s="10"/>
      <c r="XEG15" s="10"/>
      <c r="XEH15" s="10"/>
      <c r="XEI15" s="10"/>
      <c r="XEJ15" s="10"/>
      <c r="XEK15" s="10"/>
      <c r="XEL15" s="10"/>
      <c r="XEM15" s="10"/>
    </row>
    <row r="16" spans="1:19 16328:16367" x14ac:dyDescent="0.3">
      <c r="XEH16" s="10"/>
    </row>
    <row r="17" spans="9:9 16362:16362" x14ac:dyDescent="0.3">
      <c r="XEH17" s="10"/>
    </row>
    <row r="23" spans="9:9 16362:16362" x14ac:dyDescent="0.3">
      <c r="I23" s="9"/>
    </row>
    <row r="37" ht="18" customHeight="1" x14ac:dyDescent="0.3"/>
    <row r="38" ht="18" customHeight="1" x14ac:dyDescent="0.3"/>
    <row r="39" ht="18" customHeight="1" x14ac:dyDescent="0.3"/>
    <row r="40" ht="18" customHeight="1" x14ac:dyDescent="0.3"/>
    <row r="41" ht="18" customHeight="1" x14ac:dyDescent="0.3"/>
    <row r="42" ht="18" customHeight="1" x14ac:dyDescent="0.3"/>
    <row r="43" ht="18" customHeight="1" x14ac:dyDescent="0.3"/>
    <row r="44" ht="18" customHeight="1" x14ac:dyDescent="0.3"/>
    <row r="46" ht="18" customHeight="1" x14ac:dyDescent="0.3"/>
    <row r="47" ht="18" customHeight="1" x14ac:dyDescent="0.3"/>
    <row r="48" ht="18" customHeight="1" x14ac:dyDescent="0.3"/>
    <row r="49" ht="18" customHeight="1" x14ac:dyDescent="0.3"/>
    <row r="50" ht="18" customHeight="1" x14ac:dyDescent="0.3"/>
  </sheetData>
  <dataConsolidate/>
  <mergeCells count="31">
    <mergeCell ref="B5:C6"/>
    <mergeCell ref="K2:K11"/>
    <mergeCell ref="L4:O5"/>
    <mergeCell ref="L3:O3"/>
    <mergeCell ref="B8:C9"/>
    <mergeCell ref="D8:D9"/>
    <mergeCell ref="B10:C12"/>
    <mergeCell ref="D10:D12"/>
    <mergeCell ref="G10:G11"/>
    <mergeCell ref="G7:G9"/>
    <mergeCell ref="L8:L9"/>
    <mergeCell ref="L2:Q2"/>
    <mergeCell ref="L6:O7"/>
    <mergeCell ref="P6:P7"/>
    <mergeCell ref="P4:P5"/>
    <mergeCell ref="B1:P1"/>
    <mergeCell ref="B2:D2"/>
    <mergeCell ref="F2:G2"/>
    <mergeCell ref="I2:J2"/>
    <mergeCell ref="H2:H11"/>
    <mergeCell ref="B4:C4"/>
    <mergeCell ref="G3:G4"/>
    <mergeCell ref="F3:F4"/>
    <mergeCell ref="E2:E11"/>
    <mergeCell ref="B3:C3"/>
    <mergeCell ref="B7:C7"/>
    <mergeCell ref="D5:D6"/>
    <mergeCell ref="P8:P9"/>
    <mergeCell ref="L10:L12"/>
    <mergeCell ref="P10:P12"/>
    <mergeCell ref="F10:F12"/>
  </mergeCells>
  <pageMargins left="0.7" right="0.7" top="0.75" bottom="0.75" header="0.3" footer="0.3"/>
  <pageSetup paperSize="3" scale="6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30995-30C4-4EB4-A0D4-31FE7FFA75DB}">
  <dimension ref="A1:T306"/>
  <sheetViews>
    <sheetView zoomScale="84" zoomScaleNormal="84" workbookViewId="0">
      <pane ySplit="2" topLeftCell="A3" activePane="bottomLeft" state="frozen"/>
      <selection pane="bottomLeft" activeCell="O310" sqref="O310"/>
    </sheetView>
  </sheetViews>
  <sheetFormatPr defaultColWidth="9.109375" defaultRowHeight="13.8" x14ac:dyDescent="0.25"/>
  <cols>
    <col min="1" max="1" width="9.109375" style="21"/>
    <col min="2" max="2" width="20.5546875" style="21" customWidth="1"/>
    <col min="3" max="5" width="9.109375" style="21"/>
    <col min="6" max="6" width="8.44140625" style="21" customWidth="1"/>
    <col min="7" max="7" width="27.6640625" style="21" customWidth="1"/>
    <col min="8" max="8" width="9.109375" style="21"/>
    <col min="9" max="9" width="17.44140625" style="21" customWidth="1"/>
    <col min="10" max="10" width="41.33203125" style="21" customWidth="1"/>
    <col min="11" max="11" width="22.33203125" style="21" customWidth="1"/>
    <col min="12" max="12" width="19.33203125" style="21" customWidth="1"/>
    <col min="13" max="13" width="13.5546875" style="21" customWidth="1"/>
    <col min="14" max="14" width="15.33203125" style="21" customWidth="1"/>
    <col min="15" max="15" width="15.6640625" style="21" bestFit="1" customWidth="1"/>
    <col min="16" max="16" width="14.5546875" style="21" bestFit="1" customWidth="1"/>
    <col min="17" max="17" width="18.88671875" style="21" customWidth="1"/>
    <col min="18" max="18" width="14" style="21" customWidth="1"/>
    <col min="19" max="19" width="16.33203125" style="21" bestFit="1" customWidth="1"/>
    <col min="20" max="20" width="8.109375" style="21" bestFit="1" customWidth="1"/>
    <col min="21" max="16384" width="9.109375" style="21"/>
  </cols>
  <sheetData>
    <row r="1" spans="1:20" ht="39" customHeight="1" thickBot="1" x14ac:dyDescent="0.3">
      <c r="A1" s="150" t="s">
        <v>32</v>
      </c>
      <c r="B1" s="151"/>
      <c r="C1" s="151"/>
      <c r="D1" s="151"/>
      <c r="E1" s="151"/>
      <c r="F1" s="151"/>
      <c r="G1" s="151"/>
      <c r="H1" s="151"/>
      <c r="I1" s="151"/>
      <c r="J1" s="151"/>
      <c r="K1" s="151"/>
      <c r="L1" s="151"/>
      <c r="M1" s="151"/>
      <c r="N1" s="151"/>
      <c r="O1" s="151"/>
      <c r="P1" s="151"/>
      <c r="Q1" s="81"/>
    </row>
    <row r="2" spans="1:20" ht="114" customHeight="1" thickTop="1" thickBot="1" x14ac:dyDescent="0.3">
      <c r="A2" s="152" t="s">
        <v>134</v>
      </c>
      <c r="B2" s="153"/>
      <c r="C2" s="154" t="s">
        <v>135</v>
      </c>
      <c r="D2" s="154"/>
      <c r="E2" s="154" t="s">
        <v>149</v>
      </c>
      <c r="F2" s="154"/>
      <c r="G2" s="78" t="s">
        <v>127</v>
      </c>
      <c r="H2" s="154" t="s">
        <v>136</v>
      </c>
      <c r="I2" s="154"/>
      <c r="J2" s="78" t="s">
        <v>128</v>
      </c>
      <c r="K2" s="78" t="s">
        <v>129</v>
      </c>
      <c r="L2" s="82" t="s">
        <v>144</v>
      </c>
      <c r="M2" s="78" t="s">
        <v>130</v>
      </c>
      <c r="N2" s="78" t="s">
        <v>131</v>
      </c>
      <c r="O2" s="79" t="s">
        <v>132</v>
      </c>
      <c r="P2" s="80" t="s">
        <v>133</v>
      </c>
      <c r="Q2" s="61"/>
    </row>
    <row r="3" spans="1:20" ht="31.2" x14ac:dyDescent="0.25">
      <c r="A3" s="145" t="s">
        <v>34</v>
      </c>
      <c r="B3" s="146"/>
      <c r="C3" s="147" t="s">
        <v>27</v>
      </c>
      <c r="D3" s="148"/>
      <c r="E3" s="149"/>
      <c r="F3" s="149"/>
      <c r="G3" s="26" t="s">
        <v>157</v>
      </c>
      <c r="H3" s="145" t="s">
        <v>176</v>
      </c>
      <c r="I3" s="146"/>
      <c r="J3" s="26" t="s">
        <v>159</v>
      </c>
      <c r="K3" s="26">
        <v>6621</v>
      </c>
      <c r="L3" s="83" t="s">
        <v>146</v>
      </c>
      <c r="M3" s="28">
        <v>30</v>
      </c>
      <c r="N3" s="29">
        <v>91.08</v>
      </c>
      <c r="O3" s="73">
        <f t="shared" ref="O3:O35" si="0">$M3*$N3</f>
        <v>2732.4</v>
      </c>
      <c r="P3" s="26" t="s">
        <v>4</v>
      </c>
      <c r="Q3" s="54"/>
      <c r="R3" s="21" t="s">
        <v>342</v>
      </c>
      <c r="S3" s="21" t="s">
        <v>343</v>
      </c>
      <c r="T3" s="21" t="s">
        <v>344</v>
      </c>
    </row>
    <row r="4" spans="1:20" ht="31.2" x14ac:dyDescent="0.25">
      <c r="A4" s="145" t="s">
        <v>30</v>
      </c>
      <c r="B4" s="146"/>
      <c r="C4" s="147" t="s">
        <v>55</v>
      </c>
      <c r="D4" s="148"/>
      <c r="E4" s="149"/>
      <c r="F4" s="149"/>
      <c r="G4" s="26" t="s">
        <v>157</v>
      </c>
      <c r="H4" s="145" t="s">
        <v>158</v>
      </c>
      <c r="I4" s="146"/>
      <c r="J4" s="26" t="s">
        <v>160</v>
      </c>
      <c r="K4" s="26">
        <v>6631</v>
      </c>
      <c r="L4" s="83" t="s">
        <v>146</v>
      </c>
      <c r="M4" s="28">
        <v>4</v>
      </c>
      <c r="N4" s="29">
        <v>159.16</v>
      </c>
      <c r="O4" s="73">
        <f t="shared" si="0"/>
        <v>636.64</v>
      </c>
      <c r="P4" s="26" t="s">
        <v>4</v>
      </c>
      <c r="Q4" s="54"/>
      <c r="R4" s="21" t="s">
        <v>30</v>
      </c>
      <c r="S4" s="21" t="s">
        <v>43</v>
      </c>
      <c r="T4" s="21">
        <f>SUMIFS(O3:O309,A3:A309,"Admin",C3:C309,"Conference Table")</f>
        <v>0</v>
      </c>
    </row>
    <row r="5" spans="1:20" ht="31.2" x14ac:dyDescent="0.25">
      <c r="A5" s="145" t="s">
        <v>30</v>
      </c>
      <c r="B5" s="146"/>
      <c r="C5" s="147" t="s">
        <v>73</v>
      </c>
      <c r="D5" s="148"/>
      <c r="E5" s="149"/>
      <c r="F5" s="149"/>
      <c r="G5" s="26" t="s">
        <v>157</v>
      </c>
      <c r="H5" s="145" t="s">
        <v>161</v>
      </c>
      <c r="I5" s="146"/>
      <c r="J5" s="26" t="s">
        <v>162</v>
      </c>
      <c r="K5" s="26" t="s">
        <v>163</v>
      </c>
      <c r="L5" s="83" t="s">
        <v>146</v>
      </c>
      <c r="M5" s="28">
        <v>10</v>
      </c>
      <c r="N5" s="29">
        <v>309.58</v>
      </c>
      <c r="O5" s="73">
        <f t="shared" si="0"/>
        <v>3095.7999999999997</v>
      </c>
      <c r="P5" s="26" t="s">
        <v>4</v>
      </c>
      <c r="Q5" s="54"/>
    </row>
    <row r="6" spans="1:20" ht="15.6" x14ac:dyDescent="0.25">
      <c r="A6" s="145" t="s">
        <v>30</v>
      </c>
      <c r="B6" s="146"/>
      <c r="C6" s="147" t="s">
        <v>6</v>
      </c>
      <c r="D6" s="148"/>
      <c r="E6" s="149"/>
      <c r="F6" s="149"/>
      <c r="G6" s="26" t="s">
        <v>168</v>
      </c>
      <c r="H6" s="145" t="s">
        <v>167</v>
      </c>
      <c r="I6" s="146"/>
      <c r="J6" s="26" t="s">
        <v>166</v>
      </c>
      <c r="K6" s="26" t="s">
        <v>185</v>
      </c>
      <c r="L6" s="83" t="s">
        <v>146</v>
      </c>
      <c r="M6" s="28">
        <v>6</v>
      </c>
      <c r="N6" s="29">
        <v>489</v>
      </c>
      <c r="O6" s="73">
        <f t="shared" si="0"/>
        <v>2934</v>
      </c>
      <c r="P6" s="26" t="s">
        <v>4</v>
      </c>
      <c r="Q6" s="54"/>
    </row>
    <row r="7" spans="1:20" ht="15.6" x14ac:dyDescent="0.25">
      <c r="A7" s="145" t="s">
        <v>30</v>
      </c>
      <c r="B7" s="146"/>
      <c r="C7" s="147" t="s">
        <v>6</v>
      </c>
      <c r="D7" s="148"/>
      <c r="E7" s="149"/>
      <c r="F7" s="149"/>
      <c r="G7" s="26" t="s">
        <v>154</v>
      </c>
      <c r="H7" s="145" t="s">
        <v>153</v>
      </c>
      <c r="I7" s="146"/>
      <c r="J7" s="26" t="s">
        <v>169</v>
      </c>
      <c r="K7" s="26" t="s">
        <v>189</v>
      </c>
      <c r="L7" s="83" t="s">
        <v>146</v>
      </c>
      <c r="M7" s="28">
        <v>4</v>
      </c>
      <c r="N7" s="29">
        <v>200.16</v>
      </c>
      <c r="O7" s="73">
        <f t="shared" si="0"/>
        <v>800.64</v>
      </c>
      <c r="P7" s="26" t="s">
        <v>4</v>
      </c>
      <c r="Q7" s="54"/>
    </row>
    <row r="8" spans="1:20" ht="15.6" x14ac:dyDescent="0.25">
      <c r="A8" s="145" t="s">
        <v>34</v>
      </c>
      <c r="B8" s="146"/>
      <c r="C8" s="147" t="s">
        <v>27</v>
      </c>
      <c r="D8" s="148"/>
      <c r="E8" s="149"/>
      <c r="F8" s="149"/>
      <c r="G8" s="26" t="s">
        <v>150</v>
      </c>
      <c r="H8" s="145" t="s">
        <v>171</v>
      </c>
      <c r="I8" s="146"/>
      <c r="J8" s="26" t="s">
        <v>170</v>
      </c>
      <c r="K8" s="26">
        <v>3826</v>
      </c>
      <c r="L8" s="83" t="s">
        <v>146</v>
      </c>
      <c r="M8" s="28">
        <v>16</v>
      </c>
      <c r="N8" s="29">
        <v>119.16</v>
      </c>
      <c r="O8" s="73">
        <f t="shared" si="0"/>
        <v>1906.56</v>
      </c>
      <c r="P8" s="26" t="s">
        <v>4</v>
      </c>
      <c r="Q8" s="54"/>
    </row>
    <row r="9" spans="1:20" ht="15.6" x14ac:dyDescent="0.25">
      <c r="A9" s="145" t="s">
        <v>54</v>
      </c>
      <c r="B9" s="146"/>
      <c r="C9" s="147" t="s">
        <v>139</v>
      </c>
      <c r="D9" s="148"/>
      <c r="E9" s="149"/>
      <c r="F9" s="149"/>
      <c r="G9" s="26" t="s">
        <v>154</v>
      </c>
      <c r="H9" s="145"/>
      <c r="I9" s="146"/>
      <c r="J9" s="26" t="s">
        <v>172</v>
      </c>
      <c r="K9" s="26" t="s">
        <v>195</v>
      </c>
      <c r="L9" s="83" t="s">
        <v>145</v>
      </c>
      <c r="M9" s="28">
        <v>10</v>
      </c>
      <c r="N9" s="29">
        <v>294.72000000000003</v>
      </c>
      <c r="O9" s="73">
        <f t="shared" si="0"/>
        <v>2947.2000000000003</v>
      </c>
      <c r="P9" s="26" t="s">
        <v>4</v>
      </c>
      <c r="Q9" s="54"/>
    </row>
    <row r="10" spans="1:20" ht="15.6" x14ac:dyDescent="0.25">
      <c r="A10" s="145" t="s">
        <v>34</v>
      </c>
      <c r="B10" s="146"/>
      <c r="C10" s="147" t="s">
        <v>27</v>
      </c>
      <c r="D10" s="148"/>
      <c r="E10" s="149"/>
      <c r="F10" s="149"/>
      <c r="G10" s="26" t="s">
        <v>155</v>
      </c>
      <c r="H10" s="145" t="s">
        <v>156</v>
      </c>
      <c r="I10" s="146"/>
      <c r="J10" s="88" t="s">
        <v>177</v>
      </c>
      <c r="K10" s="88" t="s">
        <v>178</v>
      </c>
      <c r="L10" s="83" t="s">
        <v>146</v>
      </c>
      <c r="M10" s="28">
        <v>39</v>
      </c>
      <c r="N10" s="29">
        <v>68.8</v>
      </c>
      <c r="O10" s="73">
        <f t="shared" si="0"/>
        <v>2683.2</v>
      </c>
      <c r="P10" s="26" t="s">
        <v>4</v>
      </c>
      <c r="Q10" s="54"/>
    </row>
    <row r="11" spans="1:20" ht="37.5" customHeight="1" x14ac:dyDescent="0.25">
      <c r="A11" s="145" t="s">
        <v>34</v>
      </c>
      <c r="B11" s="146"/>
      <c r="C11" s="147" t="s">
        <v>27</v>
      </c>
      <c r="D11" s="148"/>
      <c r="E11" s="149"/>
      <c r="F11" s="149"/>
      <c r="G11" s="26" t="s">
        <v>155</v>
      </c>
      <c r="H11" s="145" t="s">
        <v>156</v>
      </c>
      <c r="I11" s="146"/>
      <c r="J11" s="26" t="s">
        <v>179</v>
      </c>
      <c r="K11" s="26" t="s">
        <v>180</v>
      </c>
      <c r="L11" s="83" t="s">
        <v>146</v>
      </c>
      <c r="M11" s="28">
        <v>108</v>
      </c>
      <c r="N11" s="29">
        <v>93.44</v>
      </c>
      <c r="O11" s="73">
        <f t="shared" si="0"/>
        <v>10091.52</v>
      </c>
      <c r="P11" s="26" t="s">
        <v>4</v>
      </c>
      <c r="Q11" s="54"/>
    </row>
    <row r="12" spans="1:20" ht="15.6" x14ac:dyDescent="0.25">
      <c r="A12" s="145" t="s">
        <v>30</v>
      </c>
      <c r="B12" s="146"/>
      <c r="C12" s="147"/>
      <c r="D12" s="148"/>
      <c r="E12" s="149"/>
      <c r="F12" s="149"/>
      <c r="G12" s="26" t="s">
        <v>154</v>
      </c>
      <c r="H12" s="145" t="s">
        <v>153</v>
      </c>
      <c r="I12" s="146"/>
      <c r="J12" s="26" t="s">
        <v>181</v>
      </c>
      <c r="K12" s="26" t="s">
        <v>182</v>
      </c>
      <c r="L12" s="83" t="s">
        <v>146</v>
      </c>
      <c r="M12" s="28">
        <v>3</v>
      </c>
      <c r="N12" s="29">
        <v>503.52</v>
      </c>
      <c r="O12" s="73">
        <f t="shared" si="0"/>
        <v>1510.56</v>
      </c>
      <c r="P12" s="26" t="s">
        <v>4</v>
      </c>
      <c r="Q12" s="54"/>
    </row>
    <row r="13" spans="1:20" ht="15.6" x14ac:dyDescent="0.25">
      <c r="A13" s="145" t="s">
        <v>30</v>
      </c>
      <c r="B13" s="146"/>
      <c r="C13" s="147"/>
      <c r="D13" s="148"/>
      <c r="E13" s="149"/>
      <c r="F13" s="149"/>
      <c r="G13" s="26" t="s">
        <v>154</v>
      </c>
      <c r="H13" s="145"/>
      <c r="I13" s="146"/>
      <c r="J13" s="26" t="s">
        <v>183</v>
      </c>
      <c r="K13" s="26" t="s">
        <v>184</v>
      </c>
      <c r="L13" s="83" t="s">
        <v>146</v>
      </c>
      <c r="M13" s="28">
        <v>3</v>
      </c>
      <c r="N13" s="29">
        <v>204.48</v>
      </c>
      <c r="O13" s="73">
        <f t="shared" si="0"/>
        <v>613.43999999999994</v>
      </c>
      <c r="P13" s="26" t="s">
        <v>4</v>
      </c>
      <c r="Q13" s="54"/>
    </row>
    <row r="14" spans="1:20" ht="15.6" x14ac:dyDescent="0.25">
      <c r="A14" s="145" t="s">
        <v>30</v>
      </c>
      <c r="B14" s="146"/>
      <c r="C14" s="147" t="s">
        <v>6</v>
      </c>
      <c r="D14" s="148"/>
      <c r="E14" s="149"/>
      <c r="F14" s="149"/>
      <c r="G14" s="26" t="s">
        <v>168</v>
      </c>
      <c r="H14" s="145"/>
      <c r="I14" s="146"/>
      <c r="J14" s="26" t="s">
        <v>186</v>
      </c>
      <c r="K14" s="26" t="s">
        <v>187</v>
      </c>
      <c r="L14" s="83" t="s">
        <v>146</v>
      </c>
      <c r="M14" s="28">
        <v>6</v>
      </c>
      <c r="N14" s="29">
        <v>191.4</v>
      </c>
      <c r="O14" s="73">
        <f t="shared" si="0"/>
        <v>1148.4000000000001</v>
      </c>
      <c r="P14" s="26" t="s">
        <v>4</v>
      </c>
      <c r="Q14" s="54"/>
    </row>
    <row r="15" spans="1:20" ht="15.6" x14ac:dyDescent="0.25">
      <c r="A15" s="145" t="s">
        <v>30</v>
      </c>
      <c r="B15" s="146"/>
      <c r="C15" s="147"/>
      <c r="D15" s="148"/>
      <c r="E15" s="149"/>
      <c r="F15" s="149"/>
      <c r="G15" s="26" t="s">
        <v>154</v>
      </c>
      <c r="H15" s="145"/>
      <c r="I15" s="146"/>
      <c r="J15" s="26" t="s">
        <v>190</v>
      </c>
      <c r="K15" s="26" t="s">
        <v>191</v>
      </c>
      <c r="L15" s="83" t="s">
        <v>146</v>
      </c>
      <c r="M15" s="28">
        <v>4</v>
      </c>
      <c r="N15" s="29">
        <v>240.48</v>
      </c>
      <c r="O15" s="73">
        <f t="shared" si="0"/>
        <v>961.92</v>
      </c>
      <c r="P15" s="26" t="s">
        <v>4</v>
      </c>
      <c r="Q15" s="54"/>
    </row>
    <row r="16" spans="1:20" ht="15.6" x14ac:dyDescent="0.25">
      <c r="A16" s="145" t="s">
        <v>30</v>
      </c>
      <c r="B16" s="146"/>
      <c r="C16" s="147"/>
      <c r="D16" s="148"/>
      <c r="E16" s="149"/>
      <c r="F16" s="149"/>
      <c r="G16" s="26"/>
      <c r="H16" s="145"/>
      <c r="I16" s="146"/>
      <c r="J16" s="26" t="s">
        <v>192</v>
      </c>
      <c r="K16" s="26" t="s">
        <v>193</v>
      </c>
      <c r="L16" s="83" t="s">
        <v>145</v>
      </c>
      <c r="M16" s="28">
        <v>4</v>
      </c>
      <c r="N16" s="29">
        <v>75.84</v>
      </c>
      <c r="O16" s="73">
        <f t="shared" si="0"/>
        <v>303.36</v>
      </c>
      <c r="P16" s="26" t="s">
        <v>4</v>
      </c>
      <c r="Q16" s="54"/>
    </row>
    <row r="17" spans="1:17" ht="15.6" x14ac:dyDescent="0.25">
      <c r="A17" s="145" t="s">
        <v>30</v>
      </c>
      <c r="B17" s="146"/>
      <c r="C17" s="147"/>
      <c r="D17" s="148"/>
      <c r="E17" s="149"/>
      <c r="F17" s="149"/>
      <c r="G17" s="26"/>
      <c r="H17" s="145"/>
      <c r="I17" s="146"/>
      <c r="J17" s="26" t="s">
        <v>194</v>
      </c>
      <c r="K17" s="26" t="s">
        <v>188</v>
      </c>
      <c r="L17" s="83" t="s">
        <v>145</v>
      </c>
      <c r="M17" s="28">
        <v>8</v>
      </c>
      <c r="N17" s="29">
        <v>250.08</v>
      </c>
      <c r="O17" s="73">
        <f t="shared" si="0"/>
        <v>2000.64</v>
      </c>
      <c r="P17" s="26" t="s">
        <v>4</v>
      </c>
      <c r="Q17" s="54"/>
    </row>
    <row r="18" spans="1:17" ht="31.2" x14ac:dyDescent="0.25">
      <c r="A18" s="145" t="s">
        <v>34</v>
      </c>
      <c r="B18" s="146"/>
      <c r="C18" s="147" t="s">
        <v>7</v>
      </c>
      <c r="D18" s="148"/>
      <c r="E18" s="149" t="s">
        <v>201</v>
      </c>
      <c r="F18" s="149"/>
      <c r="G18" s="26" t="s">
        <v>152</v>
      </c>
      <c r="H18" s="145" t="s">
        <v>207</v>
      </c>
      <c r="I18" s="146"/>
      <c r="J18" s="26" t="s">
        <v>196</v>
      </c>
      <c r="K18" s="26">
        <v>4107</v>
      </c>
      <c r="L18" s="83" t="s">
        <v>146</v>
      </c>
      <c r="M18" s="28">
        <v>36</v>
      </c>
      <c r="N18" s="29">
        <v>358.38</v>
      </c>
      <c r="O18" s="73">
        <f t="shared" si="0"/>
        <v>12901.68</v>
      </c>
      <c r="P18" s="26" t="s">
        <v>4</v>
      </c>
      <c r="Q18" s="54"/>
    </row>
    <row r="19" spans="1:17" ht="31.2" x14ac:dyDescent="0.25">
      <c r="A19" s="145" t="s">
        <v>34</v>
      </c>
      <c r="B19" s="146"/>
      <c r="C19" s="147" t="s">
        <v>7</v>
      </c>
      <c r="D19" s="148"/>
      <c r="E19" s="149" t="s">
        <v>201</v>
      </c>
      <c r="F19" s="149"/>
      <c r="G19" s="26" t="s">
        <v>152</v>
      </c>
      <c r="H19" s="145" t="s">
        <v>207</v>
      </c>
      <c r="I19" s="146"/>
      <c r="J19" s="26" t="s">
        <v>197</v>
      </c>
      <c r="K19" s="26">
        <v>4113</v>
      </c>
      <c r="L19" s="83" t="s">
        <v>146</v>
      </c>
      <c r="M19" s="28">
        <v>3</v>
      </c>
      <c r="N19" s="29">
        <v>423.72</v>
      </c>
      <c r="O19" s="73">
        <f t="shared" si="0"/>
        <v>1271.1600000000001</v>
      </c>
      <c r="P19" s="26" t="s">
        <v>4</v>
      </c>
      <c r="Q19" s="54"/>
    </row>
    <row r="20" spans="1:17" ht="31.2" x14ac:dyDescent="0.25">
      <c r="A20" s="145" t="s">
        <v>34</v>
      </c>
      <c r="B20" s="146"/>
      <c r="C20" s="147" t="s">
        <v>7</v>
      </c>
      <c r="D20" s="148"/>
      <c r="E20" s="149" t="s">
        <v>201</v>
      </c>
      <c r="F20" s="149"/>
      <c r="G20" s="26" t="s">
        <v>152</v>
      </c>
      <c r="H20" s="145" t="s">
        <v>207</v>
      </c>
      <c r="I20" s="146"/>
      <c r="J20" s="26" t="s">
        <v>198</v>
      </c>
      <c r="K20" s="26">
        <v>4125</v>
      </c>
      <c r="L20" s="83" t="s">
        <v>146</v>
      </c>
      <c r="M20" s="28">
        <v>3</v>
      </c>
      <c r="N20" s="29">
        <v>403.26</v>
      </c>
      <c r="O20" s="73">
        <f t="shared" si="0"/>
        <v>1209.78</v>
      </c>
      <c r="P20" s="26" t="s">
        <v>4</v>
      </c>
      <c r="Q20" s="54"/>
    </row>
    <row r="21" spans="1:17" ht="15.6" x14ac:dyDescent="0.25">
      <c r="A21" s="145" t="s">
        <v>30</v>
      </c>
      <c r="B21" s="146"/>
      <c r="C21" s="147" t="s">
        <v>7</v>
      </c>
      <c r="D21" s="148"/>
      <c r="E21" s="149" t="s">
        <v>201</v>
      </c>
      <c r="F21" s="149"/>
      <c r="G21" s="26" t="s">
        <v>168</v>
      </c>
      <c r="H21" s="145" t="s">
        <v>174</v>
      </c>
      <c r="I21" s="146"/>
      <c r="J21" s="26" t="s">
        <v>199</v>
      </c>
      <c r="K21" s="88" t="s">
        <v>200</v>
      </c>
      <c r="L21" s="83" t="s">
        <v>146</v>
      </c>
      <c r="M21" s="28">
        <v>1</v>
      </c>
      <c r="N21" s="29">
        <v>783.6</v>
      </c>
      <c r="O21" s="73">
        <f t="shared" si="0"/>
        <v>783.6</v>
      </c>
      <c r="P21" s="26" t="s">
        <v>4</v>
      </c>
      <c r="Q21" s="54"/>
    </row>
    <row r="22" spans="1:17" ht="31.2" x14ac:dyDescent="0.25">
      <c r="A22" s="145" t="s">
        <v>34</v>
      </c>
      <c r="B22" s="146"/>
      <c r="C22" s="147" t="s">
        <v>7</v>
      </c>
      <c r="D22" s="148"/>
      <c r="E22" s="149" t="s">
        <v>201</v>
      </c>
      <c r="F22" s="149"/>
      <c r="G22" s="26" t="s">
        <v>152</v>
      </c>
      <c r="H22" s="145" t="s">
        <v>207</v>
      </c>
      <c r="I22" s="146"/>
      <c r="J22" s="88" t="s">
        <v>202</v>
      </c>
      <c r="K22" s="88">
        <v>4132</v>
      </c>
      <c r="L22" s="83" t="s">
        <v>146</v>
      </c>
      <c r="M22" s="28">
        <v>6</v>
      </c>
      <c r="N22" s="29">
        <v>538.55999999999995</v>
      </c>
      <c r="O22" s="73">
        <f t="shared" si="0"/>
        <v>3231.3599999999997</v>
      </c>
      <c r="P22" s="26" t="s">
        <v>4</v>
      </c>
      <c r="Q22" s="54"/>
    </row>
    <row r="23" spans="1:17" ht="31.2" x14ac:dyDescent="0.25">
      <c r="A23" s="145" t="s">
        <v>34</v>
      </c>
      <c r="B23" s="146"/>
      <c r="C23" s="147" t="s">
        <v>7</v>
      </c>
      <c r="D23" s="148"/>
      <c r="E23" s="149" t="s">
        <v>201</v>
      </c>
      <c r="F23" s="149"/>
      <c r="G23" s="88" t="s">
        <v>152</v>
      </c>
      <c r="H23" s="145" t="s">
        <v>207</v>
      </c>
      <c r="I23" s="146"/>
      <c r="J23" s="88" t="s">
        <v>203</v>
      </c>
      <c r="K23" s="88">
        <v>4128</v>
      </c>
      <c r="L23" s="83" t="s">
        <v>146</v>
      </c>
      <c r="M23" s="28">
        <v>6</v>
      </c>
      <c r="N23" s="29">
        <v>421.74</v>
      </c>
      <c r="O23" s="73">
        <f t="shared" si="0"/>
        <v>2530.44</v>
      </c>
      <c r="P23" s="26" t="s">
        <v>4</v>
      </c>
      <c r="Q23" s="54"/>
    </row>
    <row r="24" spans="1:17" ht="31.2" x14ac:dyDescent="0.25">
      <c r="A24" s="145" t="s">
        <v>54</v>
      </c>
      <c r="B24" s="146"/>
      <c r="C24" s="147" t="s">
        <v>139</v>
      </c>
      <c r="D24" s="148"/>
      <c r="E24" s="149" t="s">
        <v>201</v>
      </c>
      <c r="F24" s="149"/>
      <c r="G24" s="88" t="s">
        <v>152</v>
      </c>
      <c r="H24" s="145" t="s">
        <v>206</v>
      </c>
      <c r="I24" s="146"/>
      <c r="J24" s="88" t="s">
        <v>204</v>
      </c>
      <c r="K24" s="88" t="s">
        <v>205</v>
      </c>
      <c r="L24" s="83" t="s">
        <v>146</v>
      </c>
      <c r="M24" s="28">
        <v>2</v>
      </c>
      <c r="N24" s="29">
        <v>597.29999999999995</v>
      </c>
      <c r="O24" s="73">
        <f t="shared" si="0"/>
        <v>1194.5999999999999</v>
      </c>
      <c r="P24" s="26" t="s">
        <v>4</v>
      </c>
      <c r="Q24" s="54"/>
    </row>
    <row r="25" spans="1:17" ht="31.2" x14ac:dyDescent="0.25">
      <c r="A25" s="145" t="s">
        <v>34</v>
      </c>
      <c r="B25" s="146"/>
      <c r="C25" s="147" t="s">
        <v>27</v>
      </c>
      <c r="D25" s="148"/>
      <c r="E25" s="149" t="s">
        <v>201</v>
      </c>
      <c r="F25" s="149"/>
      <c r="G25" s="26" t="s">
        <v>157</v>
      </c>
      <c r="H25" s="145" t="s">
        <v>176</v>
      </c>
      <c r="I25" s="146"/>
      <c r="J25" s="88" t="s">
        <v>159</v>
      </c>
      <c r="K25" s="88">
        <v>6621</v>
      </c>
      <c r="L25" s="83" t="s">
        <v>146</v>
      </c>
      <c r="M25" s="28">
        <v>24</v>
      </c>
      <c r="N25" s="29">
        <v>91.08</v>
      </c>
      <c r="O25" s="73">
        <f t="shared" si="0"/>
        <v>2185.92</v>
      </c>
      <c r="P25" s="26" t="s">
        <v>4</v>
      </c>
      <c r="Q25" s="54"/>
    </row>
    <row r="26" spans="1:17" ht="15.6" x14ac:dyDescent="0.25">
      <c r="A26" s="145" t="s">
        <v>34</v>
      </c>
      <c r="B26" s="146"/>
      <c r="C26" s="147" t="s">
        <v>27</v>
      </c>
      <c r="D26" s="148"/>
      <c r="E26" s="149" t="s">
        <v>201</v>
      </c>
      <c r="F26" s="149"/>
      <c r="G26" s="88" t="s">
        <v>151</v>
      </c>
      <c r="H26" s="145" t="s">
        <v>156</v>
      </c>
      <c r="I26" s="146"/>
      <c r="J26" s="88" t="s">
        <v>208</v>
      </c>
      <c r="K26" s="26" t="s">
        <v>178</v>
      </c>
      <c r="L26" s="83" t="s">
        <v>146</v>
      </c>
      <c r="M26" s="28">
        <v>24</v>
      </c>
      <c r="N26" s="29">
        <v>68.8</v>
      </c>
      <c r="O26" s="73">
        <f t="shared" si="0"/>
        <v>1651.1999999999998</v>
      </c>
      <c r="P26" s="26" t="s">
        <v>4</v>
      </c>
      <c r="Q26" s="54"/>
    </row>
    <row r="27" spans="1:17" ht="15.75" customHeight="1" x14ac:dyDescent="0.25">
      <c r="A27" s="145" t="s">
        <v>34</v>
      </c>
      <c r="B27" s="146"/>
      <c r="C27" s="147" t="s">
        <v>27</v>
      </c>
      <c r="D27" s="148"/>
      <c r="E27" s="149" t="s">
        <v>201</v>
      </c>
      <c r="F27" s="149"/>
      <c r="G27" s="26" t="s">
        <v>151</v>
      </c>
      <c r="H27" s="145" t="s">
        <v>156</v>
      </c>
      <c r="I27" s="146"/>
      <c r="J27" s="88" t="s">
        <v>209</v>
      </c>
      <c r="K27" s="26" t="s">
        <v>210</v>
      </c>
      <c r="L27" s="83" t="s">
        <v>146</v>
      </c>
      <c r="M27" s="28">
        <v>18</v>
      </c>
      <c r="N27" s="29">
        <v>65.599999999999994</v>
      </c>
      <c r="O27" s="73">
        <f t="shared" si="0"/>
        <v>1180.8</v>
      </c>
      <c r="P27" s="26" t="s">
        <v>4</v>
      </c>
      <c r="Q27" s="54"/>
    </row>
    <row r="28" spans="1:17" ht="15.6" x14ac:dyDescent="0.25">
      <c r="A28" s="145" t="s">
        <v>34</v>
      </c>
      <c r="B28" s="146"/>
      <c r="C28" s="147" t="s">
        <v>27</v>
      </c>
      <c r="D28" s="148"/>
      <c r="E28" s="149" t="s">
        <v>201</v>
      </c>
      <c r="F28" s="149"/>
      <c r="G28" s="26" t="s">
        <v>151</v>
      </c>
      <c r="H28" s="145" t="s">
        <v>156</v>
      </c>
      <c r="I28" s="146"/>
      <c r="J28" s="88" t="s">
        <v>212</v>
      </c>
      <c r="K28" s="88" t="s">
        <v>211</v>
      </c>
      <c r="L28" s="83" t="s">
        <v>146</v>
      </c>
      <c r="M28" s="28">
        <v>54</v>
      </c>
      <c r="N28" s="29">
        <v>91.84</v>
      </c>
      <c r="O28" s="73">
        <f t="shared" si="0"/>
        <v>4959.3600000000006</v>
      </c>
      <c r="P28" s="26" t="s">
        <v>4</v>
      </c>
      <c r="Q28" s="54"/>
    </row>
    <row r="29" spans="1:17" ht="15.75" customHeight="1" x14ac:dyDescent="0.25">
      <c r="A29" s="145" t="s">
        <v>34</v>
      </c>
      <c r="B29" s="146"/>
      <c r="C29" s="147" t="s">
        <v>27</v>
      </c>
      <c r="D29" s="148"/>
      <c r="E29" s="149" t="s">
        <v>201</v>
      </c>
      <c r="F29" s="149"/>
      <c r="G29" s="26" t="s">
        <v>151</v>
      </c>
      <c r="H29" s="145" t="s">
        <v>156</v>
      </c>
      <c r="I29" s="146"/>
      <c r="J29" s="26" t="s">
        <v>213</v>
      </c>
      <c r="K29" s="26" t="s">
        <v>180</v>
      </c>
      <c r="L29" s="83" t="s">
        <v>146</v>
      </c>
      <c r="M29" s="28">
        <v>54</v>
      </c>
      <c r="N29" s="29">
        <v>93.44</v>
      </c>
      <c r="O29" s="73">
        <f t="shared" si="0"/>
        <v>5045.76</v>
      </c>
      <c r="P29" s="26" t="s">
        <v>4</v>
      </c>
      <c r="Q29" s="54"/>
    </row>
    <row r="30" spans="1:17" ht="31.2" x14ac:dyDescent="0.25">
      <c r="A30" s="145" t="s">
        <v>30</v>
      </c>
      <c r="B30" s="146"/>
      <c r="C30" s="147" t="s">
        <v>73</v>
      </c>
      <c r="D30" s="148"/>
      <c r="E30" s="149" t="s">
        <v>201</v>
      </c>
      <c r="F30" s="149"/>
      <c r="G30" s="26" t="s">
        <v>157</v>
      </c>
      <c r="H30" s="145" t="s">
        <v>161</v>
      </c>
      <c r="I30" s="146"/>
      <c r="J30" s="26" t="s">
        <v>162</v>
      </c>
      <c r="K30" s="26" t="s">
        <v>163</v>
      </c>
      <c r="L30" s="83" t="s">
        <v>146</v>
      </c>
      <c r="M30" s="28">
        <v>11</v>
      </c>
      <c r="N30" s="29">
        <v>309.58</v>
      </c>
      <c r="O30" s="73">
        <f t="shared" si="0"/>
        <v>3405.3799999999997</v>
      </c>
      <c r="P30" s="26" t="s">
        <v>4</v>
      </c>
      <c r="Q30" s="54"/>
    </row>
    <row r="31" spans="1:17" ht="15.6" x14ac:dyDescent="0.25">
      <c r="A31" s="145" t="s">
        <v>30</v>
      </c>
      <c r="B31" s="146"/>
      <c r="C31" s="147"/>
      <c r="D31" s="148"/>
      <c r="E31" s="149" t="s">
        <v>201</v>
      </c>
      <c r="F31" s="149"/>
      <c r="G31" s="26" t="s">
        <v>168</v>
      </c>
      <c r="H31" s="145" t="s">
        <v>167</v>
      </c>
      <c r="I31" s="146"/>
      <c r="J31" s="26" t="s">
        <v>214</v>
      </c>
      <c r="K31" s="26" t="s">
        <v>185</v>
      </c>
      <c r="L31" s="83" t="s">
        <v>146</v>
      </c>
      <c r="M31" s="28">
        <v>7</v>
      </c>
      <c r="N31" s="29">
        <v>489</v>
      </c>
      <c r="O31" s="73">
        <f t="shared" si="0"/>
        <v>3423</v>
      </c>
      <c r="P31" s="26" t="s">
        <v>4</v>
      </c>
      <c r="Q31" s="54"/>
    </row>
    <row r="32" spans="1:17" ht="15.6" x14ac:dyDescent="0.25">
      <c r="A32" s="145" t="s">
        <v>30</v>
      </c>
      <c r="B32" s="146"/>
      <c r="C32" s="147"/>
      <c r="D32" s="148"/>
      <c r="E32" s="149" t="s">
        <v>201</v>
      </c>
      <c r="F32" s="149"/>
      <c r="G32" s="26" t="s">
        <v>168</v>
      </c>
      <c r="H32" s="145" t="s">
        <v>215</v>
      </c>
      <c r="I32" s="146"/>
      <c r="J32" s="26" t="s">
        <v>186</v>
      </c>
      <c r="K32" s="26" t="s">
        <v>187</v>
      </c>
      <c r="L32" s="83" t="s">
        <v>146</v>
      </c>
      <c r="M32" s="28">
        <v>7</v>
      </c>
      <c r="N32" s="29">
        <v>191.4</v>
      </c>
      <c r="O32" s="73">
        <f t="shared" si="0"/>
        <v>1339.8</v>
      </c>
      <c r="P32" s="26" t="s">
        <v>4</v>
      </c>
      <c r="Q32" s="54"/>
    </row>
    <row r="33" spans="1:17" ht="15.6" x14ac:dyDescent="0.25">
      <c r="A33" s="145" t="s">
        <v>30</v>
      </c>
      <c r="B33" s="146"/>
      <c r="C33" s="147" t="s">
        <v>6</v>
      </c>
      <c r="D33" s="148"/>
      <c r="E33" s="149" t="s">
        <v>201</v>
      </c>
      <c r="F33" s="149"/>
      <c r="G33" s="26" t="s">
        <v>154</v>
      </c>
      <c r="H33" s="145"/>
      <c r="I33" s="146"/>
      <c r="J33" s="26" t="s">
        <v>194</v>
      </c>
      <c r="K33" s="26" t="s">
        <v>188</v>
      </c>
      <c r="L33" s="83" t="s">
        <v>145</v>
      </c>
      <c r="M33" s="28">
        <v>6</v>
      </c>
      <c r="N33" s="29">
        <v>250.08</v>
      </c>
      <c r="O33" s="73">
        <f t="shared" si="0"/>
        <v>1500.48</v>
      </c>
      <c r="P33" s="26" t="s">
        <v>4</v>
      </c>
      <c r="Q33" s="54"/>
    </row>
    <row r="34" spans="1:17" ht="15.6" x14ac:dyDescent="0.25">
      <c r="A34" s="145" t="s">
        <v>30</v>
      </c>
      <c r="B34" s="146"/>
      <c r="C34" s="147" t="s">
        <v>6</v>
      </c>
      <c r="D34" s="148"/>
      <c r="E34" s="149" t="s">
        <v>201</v>
      </c>
      <c r="F34" s="149"/>
      <c r="G34" s="26" t="s">
        <v>154</v>
      </c>
      <c r="H34" s="145"/>
      <c r="I34" s="146"/>
      <c r="J34" s="26" t="s">
        <v>192</v>
      </c>
      <c r="K34" s="26" t="s">
        <v>193</v>
      </c>
      <c r="L34" s="83" t="s">
        <v>145</v>
      </c>
      <c r="M34" s="28">
        <v>3</v>
      </c>
      <c r="N34" s="29">
        <v>75.84</v>
      </c>
      <c r="O34" s="73">
        <f t="shared" si="0"/>
        <v>227.52</v>
      </c>
      <c r="P34" s="26" t="s">
        <v>4</v>
      </c>
      <c r="Q34" s="54"/>
    </row>
    <row r="35" spans="1:17" ht="15.6" x14ac:dyDescent="0.25">
      <c r="A35" s="145" t="s">
        <v>30</v>
      </c>
      <c r="B35" s="146"/>
      <c r="C35" s="147" t="s">
        <v>6</v>
      </c>
      <c r="D35" s="148"/>
      <c r="E35" s="149" t="s">
        <v>201</v>
      </c>
      <c r="F35" s="149"/>
      <c r="G35" s="26" t="s">
        <v>154</v>
      </c>
      <c r="H35" s="145"/>
      <c r="I35" s="146"/>
      <c r="J35" s="26" t="s">
        <v>190</v>
      </c>
      <c r="K35" s="26" t="s">
        <v>191</v>
      </c>
      <c r="L35" s="83" t="s">
        <v>145</v>
      </c>
      <c r="M35" s="28">
        <v>3</v>
      </c>
      <c r="N35" s="29">
        <v>240.48</v>
      </c>
      <c r="O35" s="73">
        <f t="shared" si="0"/>
        <v>721.43999999999994</v>
      </c>
      <c r="P35" s="26" t="s">
        <v>4</v>
      </c>
      <c r="Q35" s="54"/>
    </row>
    <row r="36" spans="1:17" ht="15.6" x14ac:dyDescent="0.25">
      <c r="A36" s="145" t="s">
        <v>30</v>
      </c>
      <c r="B36" s="146"/>
      <c r="C36" s="147" t="s">
        <v>6</v>
      </c>
      <c r="D36" s="148"/>
      <c r="E36" s="149" t="s">
        <v>201</v>
      </c>
      <c r="F36" s="149"/>
      <c r="G36" s="26" t="s">
        <v>154</v>
      </c>
      <c r="H36" s="145" t="s">
        <v>153</v>
      </c>
      <c r="I36" s="146"/>
      <c r="J36" s="26" t="s">
        <v>217</v>
      </c>
      <c r="K36" s="26" t="s">
        <v>189</v>
      </c>
      <c r="L36" s="83" t="s">
        <v>146</v>
      </c>
      <c r="M36" s="28">
        <v>3</v>
      </c>
      <c r="N36" s="29">
        <v>200.16</v>
      </c>
      <c r="O36" s="73">
        <f t="shared" ref="O36:O99" si="1">$M36*$N36</f>
        <v>600.48</v>
      </c>
      <c r="P36" s="26" t="s">
        <v>4</v>
      </c>
      <c r="Q36" s="54"/>
    </row>
    <row r="37" spans="1:17" ht="15.6" x14ac:dyDescent="0.25">
      <c r="A37" s="145" t="s">
        <v>54</v>
      </c>
      <c r="B37" s="146"/>
      <c r="C37" s="147" t="s">
        <v>139</v>
      </c>
      <c r="D37" s="148"/>
      <c r="E37" s="149" t="s">
        <v>201</v>
      </c>
      <c r="F37" s="149"/>
      <c r="G37" s="26" t="s">
        <v>154</v>
      </c>
      <c r="H37" s="145" t="s">
        <v>220</v>
      </c>
      <c r="I37" s="146"/>
      <c r="J37" s="26" t="s">
        <v>219</v>
      </c>
      <c r="K37" s="26" t="s">
        <v>218</v>
      </c>
      <c r="L37" s="83" t="s">
        <v>146</v>
      </c>
      <c r="M37" s="28">
        <v>2</v>
      </c>
      <c r="N37" s="29">
        <v>144.96</v>
      </c>
      <c r="O37" s="73">
        <f t="shared" si="1"/>
        <v>289.92</v>
      </c>
      <c r="P37" s="26" t="s">
        <v>4</v>
      </c>
      <c r="Q37" s="54"/>
    </row>
    <row r="38" spans="1:17" ht="15.6" x14ac:dyDescent="0.25">
      <c r="A38" s="145" t="s">
        <v>54</v>
      </c>
      <c r="B38" s="146"/>
      <c r="C38" s="147" t="s">
        <v>139</v>
      </c>
      <c r="D38" s="148"/>
      <c r="E38" s="149" t="s">
        <v>201</v>
      </c>
      <c r="F38" s="149"/>
      <c r="G38" s="26" t="s">
        <v>154</v>
      </c>
      <c r="H38" s="145"/>
      <c r="I38" s="146"/>
      <c r="J38" s="26" t="s">
        <v>172</v>
      </c>
      <c r="K38" s="26" t="s">
        <v>221</v>
      </c>
      <c r="L38" s="83" t="s">
        <v>146</v>
      </c>
      <c r="M38" s="28">
        <v>11</v>
      </c>
      <c r="N38" s="29">
        <v>294.72000000000003</v>
      </c>
      <c r="O38" s="73">
        <f t="shared" si="1"/>
        <v>3241.92</v>
      </c>
      <c r="P38" s="26" t="s">
        <v>4</v>
      </c>
      <c r="Q38" s="54"/>
    </row>
    <row r="39" spans="1:17" ht="31.2" x14ac:dyDescent="0.25">
      <c r="A39" s="145" t="s">
        <v>34</v>
      </c>
      <c r="B39" s="146"/>
      <c r="C39" s="147" t="s">
        <v>7</v>
      </c>
      <c r="D39" s="148"/>
      <c r="E39" s="149" t="s">
        <v>201</v>
      </c>
      <c r="F39" s="149"/>
      <c r="G39" s="26" t="s">
        <v>152</v>
      </c>
      <c r="H39" s="145" t="s">
        <v>207</v>
      </c>
      <c r="I39" s="146"/>
      <c r="J39" s="26" t="s">
        <v>196</v>
      </c>
      <c r="K39" s="26">
        <v>4107</v>
      </c>
      <c r="L39" s="83" t="s">
        <v>146</v>
      </c>
      <c r="M39" s="28">
        <v>37</v>
      </c>
      <c r="N39" s="29">
        <v>358.38</v>
      </c>
      <c r="O39" s="73">
        <f t="shared" si="1"/>
        <v>13260.06</v>
      </c>
      <c r="P39" s="26" t="s">
        <v>4</v>
      </c>
      <c r="Q39" s="54"/>
    </row>
    <row r="40" spans="1:17" ht="31.2" x14ac:dyDescent="0.25">
      <c r="A40" s="145" t="s">
        <v>34</v>
      </c>
      <c r="B40" s="146"/>
      <c r="C40" s="147" t="s">
        <v>7</v>
      </c>
      <c r="D40" s="148"/>
      <c r="E40" s="149" t="s">
        <v>201</v>
      </c>
      <c r="F40" s="149"/>
      <c r="G40" s="26" t="s">
        <v>152</v>
      </c>
      <c r="H40" s="145" t="s">
        <v>207</v>
      </c>
      <c r="I40" s="146"/>
      <c r="J40" s="26" t="s">
        <v>197</v>
      </c>
      <c r="K40" s="26">
        <v>4113</v>
      </c>
      <c r="L40" s="83" t="s">
        <v>146</v>
      </c>
      <c r="M40" s="28">
        <v>2</v>
      </c>
      <c r="N40" s="29">
        <v>423.72</v>
      </c>
      <c r="O40" s="73">
        <f t="shared" si="1"/>
        <v>847.44</v>
      </c>
      <c r="P40" s="26" t="s">
        <v>4</v>
      </c>
      <c r="Q40" s="54"/>
    </row>
    <row r="41" spans="1:17" ht="31.2" x14ac:dyDescent="0.25">
      <c r="A41" s="145" t="s">
        <v>34</v>
      </c>
      <c r="B41" s="146"/>
      <c r="C41" s="147" t="s">
        <v>7</v>
      </c>
      <c r="D41" s="148"/>
      <c r="E41" s="149" t="s">
        <v>201</v>
      </c>
      <c r="F41" s="149"/>
      <c r="G41" s="26" t="s">
        <v>152</v>
      </c>
      <c r="H41" s="145" t="s">
        <v>207</v>
      </c>
      <c r="I41" s="146"/>
      <c r="J41" s="26" t="s">
        <v>198</v>
      </c>
      <c r="K41" s="26">
        <v>4125</v>
      </c>
      <c r="L41" s="83" t="s">
        <v>146</v>
      </c>
      <c r="M41" s="28">
        <v>2</v>
      </c>
      <c r="N41" s="29">
        <v>403.26</v>
      </c>
      <c r="O41" s="73">
        <f t="shared" si="1"/>
        <v>806.52</v>
      </c>
      <c r="P41" s="26" t="s">
        <v>4</v>
      </c>
      <c r="Q41" s="54"/>
    </row>
    <row r="42" spans="1:17" ht="31.2" x14ac:dyDescent="0.25">
      <c r="A42" s="145" t="s">
        <v>34</v>
      </c>
      <c r="B42" s="146"/>
      <c r="C42" s="147" t="s">
        <v>7</v>
      </c>
      <c r="D42" s="148"/>
      <c r="E42" s="149" t="s">
        <v>201</v>
      </c>
      <c r="F42" s="149"/>
      <c r="G42" s="26" t="s">
        <v>152</v>
      </c>
      <c r="H42" s="145" t="s">
        <v>207</v>
      </c>
      <c r="I42" s="146"/>
      <c r="J42" s="26" t="s">
        <v>202</v>
      </c>
      <c r="K42" s="26">
        <v>4132</v>
      </c>
      <c r="L42" s="83" t="s">
        <v>146</v>
      </c>
      <c r="M42" s="28">
        <v>3</v>
      </c>
      <c r="N42" s="29">
        <v>538.55999999999995</v>
      </c>
      <c r="O42" s="73">
        <f t="shared" si="1"/>
        <v>1615.6799999999998</v>
      </c>
      <c r="P42" s="26" t="s">
        <v>4</v>
      </c>
      <c r="Q42" s="54"/>
    </row>
    <row r="43" spans="1:17" ht="31.2" x14ac:dyDescent="0.25">
      <c r="A43" s="145" t="s">
        <v>34</v>
      </c>
      <c r="B43" s="146"/>
      <c r="C43" s="147" t="s">
        <v>7</v>
      </c>
      <c r="D43" s="148"/>
      <c r="E43" s="149" t="s">
        <v>201</v>
      </c>
      <c r="F43" s="149"/>
      <c r="G43" s="26" t="s">
        <v>152</v>
      </c>
      <c r="H43" s="145" t="s">
        <v>207</v>
      </c>
      <c r="I43" s="146"/>
      <c r="J43" s="26" t="s">
        <v>203</v>
      </c>
      <c r="K43" s="26">
        <v>4128</v>
      </c>
      <c r="L43" s="83" t="s">
        <v>146</v>
      </c>
      <c r="M43" s="28">
        <v>6</v>
      </c>
      <c r="N43" s="29">
        <v>421.74</v>
      </c>
      <c r="O43" s="73">
        <f t="shared" si="1"/>
        <v>2530.44</v>
      </c>
      <c r="P43" s="26" t="s">
        <v>4</v>
      </c>
      <c r="Q43" s="54"/>
    </row>
    <row r="44" spans="1:17" ht="15.6" x14ac:dyDescent="0.25">
      <c r="A44" s="145" t="s">
        <v>54</v>
      </c>
      <c r="B44" s="146"/>
      <c r="C44" s="147" t="s">
        <v>139</v>
      </c>
      <c r="D44" s="148"/>
      <c r="E44" s="149" t="s">
        <v>201</v>
      </c>
      <c r="F44" s="149"/>
      <c r="G44" s="26" t="s">
        <v>152</v>
      </c>
      <c r="H44" s="145" t="s">
        <v>206</v>
      </c>
      <c r="I44" s="146"/>
      <c r="J44" s="26" t="s">
        <v>223</v>
      </c>
      <c r="K44" s="26" t="s">
        <v>222</v>
      </c>
      <c r="L44" s="83" t="s">
        <v>146</v>
      </c>
      <c r="M44" s="28">
        <v>2</v>
      </c>
      <c r="N44" s="29">
        <v>597.29999999999995</v>
      </c>
      <c r="O44" s="73">
        <f t="shared" si="1"/>
        <v>1194.5999999999999</v>
      </c>
      <c r="P44" s="26" t="s">
        <v>4</v>
      </c>
      <c r="Q44" s="54"/>
    </row>
    <row r="45" spans="1:17" ht="15.6" x14ac:dyDescent="0.25">
      <c r="A45" s="145" t="s">
        <v>54</v>
      </c>
      <c r="B45" s="146"/>
      <c r="C45" s="147" t="s">
        <v>139</v>
      </c>
      <c r="D45" s="148"/>
      <c r="E45" s="149" t="s">
        <v>201</v>
      </c>
      <c r="F45" s="149"/>
      <c r="G45" s="26" t="s">
        <v>225</v>
      </c>
      <c r="H45" s="145"/>
      <c r="I45" s="146"/>
      <c r="J45" s="26" t="s">
        <v>224</v>
      </c>
      <c r="K45" s="26" t="s">
        <v>226</v>
      </c>
      <c r="L45" s="83" t="s">
        <v>146</v>
      </c>
      <c r="M45" s="28">
        <v>10</v>
      </c>
      <c r="N45" s="29">
        <v>252.45</v>
      </c>
      <c r="O45" s="73">
        <f t="shared" si="1"/>
        <v>2524.5</v>
      </c>
      <c r="P45" s="26" t="s">
        <v>4</v>
      </c>
      <c r="Q45" s="54"/>
    </row>
    <row r="46" spans="1:17" ht="31.2" x14ac:dyDescent="0.25">
      <c r="A46" s="145" t="s">
        <v>34</v>
      </c>
      <c r="B46" s="146"/>
      <c r="C46" s="147" t="s">
        <v>27</v>
      </c>
      <c r="D46" s="148"/>
      <c r="E46" s="149" t="s">
        <v>201</v>
      </c>
      <c r="F46" s="149"/>
      <c r="G46" s="26" t="s">
        <v>157</v>
      </c>
      <c r="H46" s="145" t="s">
        <v>176</v>
      </c>
      <c r="I46" s="146"/>
      <c r="J46" s="26" t="s">
        <v>159</v>
      </c>
      <c r="K46" s="26">
        <v>6621</v>
      </c>
      <c r="L46" s="83" t="s">
        <v>146</v>
      </c>
      <c r="M46" s="28">
        <v>6</v>
      </c>
      <c r="N46" s="29">
        <v>94.3</v>
      </c>
      <c r="O46" s="73">
        <f t="shared" si="1"/>
        <v>565.79999999999995</v>
      </c>
      <c r="P46" s="26" t="s">
        <v>4</v>
      </c>
      <c r="Q46" s="54"/>
    </row>
    <row r="47" spans="1:17" ht="15.6" x14ac:dyDescent="0.25">
      <c r="A47" s="145" t="s">
        <v>36</v>
      </c>
      <c r="B47" s="146"/>
      <c r="C47" s="147" t="s">
        <v>27</v>
      </c>
      <c r="D47" s="148"/>
      <c r="E47" s="149" t="s">
        <v>201</v>
      </c>
      <c r="F47" s="149"/>
      <c r="G47" s="26" t="s">
        <v>157</v>
      </c>
      <c r="H47" s="145" t="s">
        <v>158</v>
      </c>
      <c r="I47" s="146"/>
      <c r="J47" s="26" t="s">
        <v>228</v>
      </c>
      <c r="K47" s="26" t="s">
        <v>227</v>
      </c>
      <c r="L47" s="83" t="s">
        <v>146</v>
      </c>
      <c r="M47" s="28">
        <v>12</v>
      </c>
      <c r="N47" s="29">
        <v>130.18</v>
      </c>
      <c r="O47" s="73">
        <f t="shared" si="1"/>
        <v>1562.16</v>
      </c>
      <c r="P47" s="26" t="s">
        <v>4</v>
      </c>
      <c r="Q47" s="54"/>
    </row>
    <row r="48" spans="1:17" ht="15.6" x14ac:dyDescent="0.25">
      <c r="A48" s="145" t="s">
        <v>34</v>
      </c>
      <c r="B48" s="146"/>
      <c r="C48" s="147" t="s">
        <v>27</v>
      </c>
      <c r="D48" s="148"/>
      <c r="E48" s="149" t="s">
        <v>201</v>
      </c>
      <c r="F48" s="149"/>
      <c r="G48" s="26" t="s">
        <v>151</v>
      </c>
      <c r="H48" s="145" t="s">
        <v>156</v>
      </c>
      <c r="I48" s="146"/>
      <c r="J48" s="26" t="s">
        <v>230</v>
      </c>
      <c r="K48" s="26" t="s">
        <v>229</v>
      </c>
      <c r="L48" s="83" t="s">
        <v>146</v>
      </c>
      <c r="M48" s="28">
        <v>13</v>
      </c>
      <c r="N48" s="29">
        <v>70.06</v>
      </c>
      <c r="O48" s="73">
        <f t="shared" si="1"/>
        <v>910.78</v>
      </c>
      <c r="P48" s="26" t="s">
        <v>4</v>
      </c>
      <c r="Q48" s="54"/>
    </row>
    <row r="49" spans="1:17" ht="31.2" x14ac:dyDescent="0.25">
      <c r="A49" s="145" t="s">
        <v>34</v>
      </c>
      <c r="B49" s="146"/>
      <c r="C49" s="147" t="s">
        <v>27</v>
      </c>
      <c r="D49" s="148"/>
      <c r="E49" s="149" t="s">
        <v>201</v>
      </c>
      <c r="F49" s="149"/>
      <c r="G49" s="88" t="s">
        <v>151</v>
      </c>
      <c r="H49" s="145" t="s">
        <v>156</v>
      </c>
      <c r="I49" s="146"/>
      <c r="J49" s="88" t="s">
        <v>232</v>
      </c>
      <c r="K49" s="88" t="s">
        <v>231</v>
      </c>
      <c r="L49" s="83" t="s">
        <v>146</v>
      </c>
      <c r="M49" s="28">
        <v>6</v>
      </c>
      <c r="N49" s="29">
        <v>66.650000000000006</v>
      </c>
      <c r="O49" s="73">
        <f t="shared" si="1"/>
        <v>399.90000000000003</v>
      </c>
      <c r="P49" s="26" t="s">
        <v>4</v>
      </c>
      <c r="Q49" s="54"/>
    </row>
    <row r="50" spans="1:17" ht="31.2" x14ac:dyDescent="0.25">
      <c r="A50" s="145" t="s">
        <v>36</v>
      </c>
      <c r="B50" s="146"/>
      <c r="C50" s="147" t="s">
        <v>27</v>
      </c>
      <c r="D50" s="148"/>
      <c r="E50" s="149" t="s">
        <v>201</v>
      </c>
      <c r="F50" s="149"/>
      <c r="G50" s="26" t="s">
        <v>151</v>
      </c>
      <c r="H50" s="145" t="s">
        <v>156</v>
      </c>
      <c r="I50" s="146"/>
      <c r="J50" s="26" t="s">
        <v>234</v>
      </c>
      <c r="K50" s="26" t="s">
        <v>233</v>
      </c>
      <c r="L50" s="83" t="s">
        <v>146</v>
      </c>
      <c r="M50" s="28">
        <v>12</v>
      </c>
      <c r="N50" s="29">
        <v>76.569999999999993</v>
      </c>
      <c r="O50" s="73">
        <f t="shared" si="1"/>
        <v>918.83999999999992</v>
      </c>
      <c r="P50" s="26" t="s">
        <v>4</v>
      </c>
      <c r="Q50" s="54"/>
    </row>
    <row r="51" spans="1:17" ht="15.6" x14ac:dyDescent="0.25">
      <c r="A51" s="145" t="s">
        <v>34</v>
      </c>
      <c r="B51" s="146"/>
      <c r="C51" s="147" t="s">
        <v>27</v>
      </c>
      <c r="D51" s="148"/>
      <c r="E51" s="149" t="s">
        <v>201</v>
      </c>
      <c r="F51" s="149"/>
      <c r="G51" s="26" t="s">
        <v>151</v>
      </c>
      <c r="H51" s="145" t="s">
        <v>156</v>
      </c>
      <c r="I51" s="146"/>
      <c r="J51" s="26" t="s">
        <v>236</v>
      </c>
      <c r="K51" s="26" t="s">
        <v>235</v>
      </c>
      <c r="L51" s="83" t="s">
        <v>146</v>
      </c>
      <c r="M51" s="28">
        <v>14</v>
      </c>
      <c r="N51" s="29">
        <v>93.31</v>
      </c>
      <c r="O51" s="73">
        <f t="shared" si="1"/>
        <v>1306.3400000000001</v>
      </c>
      <c r="P51" s="26" t="s">
        <v>4</v>
      </c>
      <c r="Q51" s="54"/>
    </row>
    <row r="52" spans="1:17" ht="31.2" x14ac:dyDescent="0.25">
      <c r="A52" s="145" t="s">
        <v>30</v>
      </c>
      <c r="B52" s="146"/>
      <c r="C52" s="147" t="s">
        <v>73</v>
      </c>
      <c r="D52" s="148"/>
      <c r="E52" s="149" t="s">
        <v>201</v>
      </c>
      <c r="F52" s="149"/>
      <c r="G52" s="88" t="s">
        <v>157</v>
      </c>
      <c r="H52" s="145" t="s">
        <v>161</v>
      </c>
      <c r="I52" s="146"/>
      <c r="J52" s="88" t="s">
        <v>162</v>
      </c>
      <c r="K52" s="88" t="s">
        <v>163</v>
      </c>
      <c r="L52" s="83" t="s">
        <v>146</v>
      </c>
      <c r="M52" s="28">
        <v>4</v>
      </c>
      <c r="N52" s="29">
        <v>295.77999999999997</v>
      </c>
      <c r="O52" s="73">
        <f t="shared" si="1"/>
        <v>1183.1199999999999</v>
      </c>
      <c r="P52" s="26" t="s">
        <v>4</v>
      </c>
      <c r="Q52" s="54"/>
    </row>
    <row r="53" spans="1:17" ht="31.5" customHeight="1" x14ac:dyDescent="0.25">
      <c r="A53" s="145" t="s">
        <v>34</v>
      </c>
      <c r="B53" s="146"/>
      <c r="C53" s="147" t="s">
        <v>7</v>
      </c>
      <c r="D53" s="148"/>
      <c r="E53" s="149" t="s">
        <v>201</v>
      </c>
      <c r="F53" s="149"/>
      <c r="G53" s="26" t="s">
        <v>168</v>
      </c>
      <c r="H53" s="145" t="s">
        <v>167</v>
      </c>
      <c r="I53" s="146"/>
      <c r="J53" s="26" t="s">
        <v>214</v>
      </c>
      <c r="K53" s="26" t="s">
        <v>237</v>
      </c>
      <c r="L53" s="83" t="s">
        <v>146</v>
      </c>
      <c r="M53" s="28">
        <v>2</v>
      </c>
      <c r="N53" s="29">
        <v>742.2</v>
      </c>
      <c r="O53" s="73">
        <f t="shared" si="1"/>
        <v>1484.4</v>
      </c>
      <c r="P53" s="26" t="s">
        <v>4</v>
      </c>
      <c r="Q53" s="54"/>
    </row>
    <row r="54" spans="1:17" ht="15.6" x14ac:dyDescent="0.25">
      <c r="A54" s="145" t="s">
        <v>54</v>
      </c>
      <c r="B54" s="146"/>
      <c r="C54" s="147" t="s">
        <v>139</v>
      </c>
      <c r="D54" s="148"/>
      <c r="E54" s="149" t="s">
        <v>201</v>
      </c>
      <c r="F54" s="149"/>
      <c r="G54" s="26" t="s">
        <v>154</v>
      </c>
      <c r="H54" s="145" t="s">
        <v>153</v>
      </c>
      <c r="I54" s="146"/>
      <c r="J54" s="26" t="s">
        <v>239</v>
      </c>
      <c r="K54" s="26" t="s">
        <v>238</v>
      </c>
      <c r="L54" s="83" t="s">
        <v>146</v>
      </c>
      <c r="M54" s="28">
        <v>2</v>
      </c>
      <c r="N54" s="29">
        <v>404.2</v>
      </c>
      <c r="O54" s="73">
        <f t="shared" si="1"/>
        <v>808.4</v>
      </c>
      <c r="P54" s="26" t="s">
        <v>4</v>
      </c>
      <c r="Q54" s="54"/>
    </row>
    <row r="55" spans="1:17" ht="15.6" x14ac:dyDescent="0.25">
      <c r="A55" s="145" t="s">
        <v>54</v>
      </c>
      <c r="B55" s="146"/>
      <c r="C55" s="147" t="s">
        <v>139</v>
      </c>
      <c r="D55" s="148"/>
      <c r="E55" s="149" t="s">
        <v>201</v>
      </c>
      <c r="F55" s="149"/>
      <c r="G55" s="26" t="s">
        <v>154</v>
      </c>
      <c r="H55" s="145" t="s">
        <v>153</v>
      </c>
      <c r="I55" s="146"/>
      <c r="J55" s="26" t="s">
        <v>240</v>
      </c>
      <c r="K55" s="26" t="s">
        <v>241</v>
      </c>
      <c r="L55" s="83" t="s">
        <v>146</v>
      </c>
      <c r="M55" s="28">
        <v>1</v>
      </c>
      <c r="N55" s="29"/>
      <c r="O55" s="73">
        <f t="shared" si="1"/>
        <v>0</v>
      </c>
      <c r="P55" s="26" t="s">
        <v>4</v>
      </c>
      <c r="Q55" s="54"/>
    </row>
    <row r="56" spans="1:17" ht="31.2" x14ac:dyDescent="0.25">
      <c r="A56" s="145" t="s">
        <v>54</v>
      </c>
      <c r="B56" s="146"/>
      <c r="C56" s="147" t="s">
        <v>139</v>
      </c>
      <c r="D56" s="148"/>
      <c r="E56" s="149" t="s">
        <v>201</v>
      </c>
      <c r="F56" s="149"/>
      <c r="G56" s="26" t="s">
        <v>154</v>
      </c>
      <c r="H56" s="145"/>
      <c r="I56" s="146"/>
      <c r="J56" s="26" t="s">
        <v>242</v>
      </c>
      <c r="K56" s="26" t="s">
        <v>221</v>
      </c>
      <c r="L56" s="83" t="s">
        <v>146</v>
      </c>
      <c r="M56" s="28">
        <v>2</v>
      </c>
      <c r="N56" s="29">
        <v>294.72000000000003</v>
      </c>
      <c r="O56" s="73">
        <f t="shared" si="1"/>
        <v>589.44000000000005</v>
      </c>
      <c r="P56" s="26" t="s">
        <v>4</v>
      </c>
      <c r="Q56" s="54"/>
    </row>
    <row r="57" spans="1:17" ht="15.6" x14ac:dyDescent="0.25">
      <c r="A57" s="145" t="s">
        <v>54</v>
      </c>
      <c r="B57" s="146"/>
      <c r="C57" s="147" t="s">
        <v>139</v>
      </c>
      <c r="D57" s="148"/>
      <c r="E57" s="149" t="s">
        <v>201</v>
      </c>
      <c r="F57" s="149"/>
      <c r="G57" s="26" t="s">
        <v>152</v>
      </c>
      <c r="H57" s="145" t="s">
        <v>244</v>
      </c>
      <c r="I57" s="146"/>
      <c r="J57" s="26" t="s">
        <v>243</v>
      </c>
      <c r="K57" s="26">
        <v>4119</v>
      </c>
      <c r="L57" s="83" t="s">
        <v>146</v>
      </c>
      <c r="M57" s="28">
        <v>2</v>
      </c>
      <c r="N57" s="29">
        <v>443.52</v>
      </c>
      <c r="O57" s="73">
        <f t="shared" si="1"/>
        <v>887.04</v>
      </c>
      <c r="P57" s="26" t="s">
        <v>4</v>
      </c>
      <c r="Q57" s="54"/>
    </row>
    <row r="58" spans="1:17" ht="31.2" x14ac:dyDescent="0.25">
      <c r="A58" s="145" t="s">
        <v>34</v>
      </c>
      <c r="B58" s="146"/>
      <c r="C58" s="147" t="s">
        <v>7</v>
      </c>
      <c r="D58" s="148"/>
      <c r="E58" s="149" t="s">
        <v>201</v>
      </c>
      <c r="F58" s="149"/>
      <c r="G58" s="26" t="s">
        <v>152</v>
      </c>
      <c r="H58" s="145" t="s">
        <v>246</v>
      </c>
      <c r="I58" s="146"/>
      <c r="J58" s="26" t="s">
        <v>245</v>
      </c>
      <c r="K58" s="26">
        <v>4107</v>
      </c>
      <c r="L58" s="83" t="s">
        <v>146</v>
      </c>
      <c r="M58" s="28">
        <v>5</v>
      </c>
      <c r="N58" s="29">
        <v>363.38</v>
      </c>
      <c r="O58" s="73">
        <f t="shared" si="1"/>
        <v>1816.9</v>
      </c>
      <c r="P58" s="26" t="s">
        <v>4</v>
      </c>
      <c r="Q58" s="54"/>
    </row>
    <row r="59" spans="1:17" ht="31.2" x14ac:dyDescent="0.25">
      <c r="A59" s="145" t="s">
        <v>36</v>
      </c>
      <c r="B59" s="146"/>
      <c r="C59" s="147" t="s">
        <v>7</v>
      </c>
      <c r="D59" s="148"/>
      <c r="E59" s="149" t="s">
        <v>201</v>
      </c>
      <c r="F59" s="149"/>
      <c r="G59" s="26" t="s">
        <v>249</v>
      </c>
      <c r="H59" s="145" t="s">
        <v>250</v>
      </c>
      <c r="I59" s="146"/>
      <c r="J59" s="26" t="s">
        <v>248</v>
      </c>
      <c r="K59" s="26" t="s">
        <v>247</v>
      </c>
      <c r="L59" s="83" t="s">
        <v>146</v>
      </c>
      <c r="M59" s="28">
        <v>2</v>
      </c>
      <c r="N59" s="29">
        <v>2154.6</v>
      </c>
      <c r="O59" s="73">
        <f t="shared" si="1"/>
        <v>4309.2</v>
      </c>
      <c r="P59" s="26" t="s">
        <v>4</v>
      </c>
      <c r="Q59" s="54"/>
    </row>
    <row r="60" spans="1:17" ht="31.2" x14ac:dyDescent="0.25">
      <c r="A60" s="145" t="s">
        <v>34</v>
      </c>
      <c r="B60" s="146"/>
      <c r="C60" s="147" t="s">
        <v>7</v>
      </c>
      <c r="D60" s="148"/>
      <c r="E60" s="149" t="s">
        <v>201</v>
      </c>
      <c r="F60" s="149"/>
      <c r="G60" s="26" t="s">
        <v>152</v>
      </c>
      <c r="H60" s="145" t="s">
        <v>246</v>
      </c>
      <c r="I60" s="146"/>
      <c r="J60" s="26" t="s">
        <v>251</v>
      </c>
      <c r="K60" s="26">
        <v>4128</v>
      </c>
      <c r="L60" s="83" t="s">
        <v>146</v>
      </c>
      <c r="M60" s="28">
        <v>1</v>
      </c>
      <c r="N60" s="29">
        <v>421.74</v>
      </c>
      <c r="O60" s="73">
        <f t="shared" si="1"/>
        <v>421.74</v>
      </c>
      <c r="P60" s="26" t="s">
        <v>4</v>
      </c>
      <c r="Q60" s="54"/>
    </row>
    <row r="61" spans="1:17" ht="31.2" x14ac:dyDescent="0.25">
      <c r="A61" s="145" t="s">
        <v>34</v>
      </c>
      <c r="B61" s="146"/>
      <c r="C61" s="147" t="s">
        <v>7</v>
      </c>
      <c r="D61" s="148"/>
      <c r="E61" s="149" t="s">
        <v>201</v>
      </c>
      <c r="F61" s="149"/>
      <c r="G61" s="26" t="s">
        <v>152</v>
      </c>
      <c r="H61" s="145" t="s">
        <v>246</v>
      </c>
      <c r="I61" s="146"/>
      <c r="J61" s="26" t="s">
        <v>252</v>
      </c>
      <c r="K61" s="26">
        <v>4127</v>
      </c>
      <c r="L61" s="83" t="s">
        <v>146</v>
      </c>
      <c r="M61" s="28">
        <v>3</v>
      </c>
      <c r="N61" s="29">
        <v>351.12</v>
      </c>
      <c r="O61" s="73">
        <f t="shared" si="1"/>
        <v>1053.3600000000001</v>
      </c>
      <c r="P61" s="26" t="s">
        <v>4</v>
      </c>
      <c r="Q61" s="54"/>
    </row>
    <row r="62" spans="1:17" ht="15.6" x14ac:dyDescent="0.25">
      <c r="A62" s="145" t="s">
        <v>36</v>
      </c>
      <c r="B62" s="146"/>
      <c r="C62" s="147" t="s">
        <v>7</v>
      </c>
      <c r="D62" s="148"/>
      <c r="E62" s="149" t="s">
        <v>201</v>
      </c>
      <c r="F62" s="149"/>
      <c r="G62" s="26" t="s">
        <v>253</v>
      </c>
      <c r="H62" s="145"/>
      <c r="I62" s="146"/>
      <c r="J62" s="26" t="s">
        <v>254</v>
      </c>
      <c r="K62" s="26" t="s">
        <v>255</v>
      </c>
      <c r="L62" s="83" t="s">
        <v>146</v>
      </c>
      <c r="M62" s="28">
        <v>1</v>
      </c>
      <c r="N62" s="29">
        <v>2986.8</v>
      </c>
      <c r="O62" s="73">
        <f t="shared" si="1"/>
        <v>2986.8</v>
      </c>
      <c r="P62" s="26" t="s">
        <v>4</v>
      </c>
      <c r="Q62" s="54"/>
    </row>
    <row r="63" spans="1:17" ht="15.6" x14ac:dyDescent="0.25">
      <c r="A63" s="145" t="s">
        <v>36</v>
      </c>
      <c r="B63" s="146"/>
      <c r="C63" s="147" t="s">
        <v>27</v>
      </c>
      <c r="D63" s="148"/>
      <c r="E63" s="149" t="s">
        <v>201</v>
      </c>
      <c r="F63" s="149"/>
      <c r="G63" s="26" t="s">
        <v>256</v>
      </c>
      <c r="H63" s="145"/>
      <c r="I63" s="146"/>
      <c r="J63" s="26" t="s">
        <v>258</v>
      </c>
      <c r="K63" s="26" t="s">
        <v>257</v>
      </c>
      <c r="L63" s="83" t="s">
        <v>146</v>
      </c>
      <c r="M63" s="28">
        <v>4</v>
      </c>
      <c r="N63" s="29">
        <v>683.04</v>
      </c>
      <c r="O63" s="73">
        <f t="shared" si="1"/>
        <v>2732.16</v>
      </c>
      <c r="P63" s="26" t="s">
        <v>4</v>
      </c>
      <c r="Q63" s="54"/>
    </row>
    <row r="64" spans="1:17" ht="15.6" x14ac:dyDescent="0.25">
      <c r="A64" s="145" t="s">
        <v>36</v>
      </c>
      <c r="B64" s="146"/>
      <c r="C64" s="147" t="s">
        <v>27</v>
      </c>
      <c r="D64" s="148"/>
      <c r="E64" s="149" t="s">
        <v>201</v>
      </c>
      <c r="F64" s="149"/>
      <c r="G64" s="26" t="s">
        <v>259</v>
      </c>
      <c r="H64" s="145" t="s">
        <v>261</v>
      </c>
      <c r="I64" s="146"/>
      <c r="J64" s="26" t="s">
        <v>260</v>
      </c>
      <c r="K64" s="26" t="s">
        <v>262</v>
      </c>
      <c r="L64" s="83" t="s">
        <v>146</v>
      </c>
      <c r="M64" s="28">
        <v>4</v>
      </c>
      <c r="N64" s="29">
        <v>969.18</v>
      </c>
      <c r="O64" s="73">
        <f t="shared" si="1"/>
        <v>3876.72</v>
      </c>
      <c r="P64" s="26" t="s">
        <v>4</v>
      </c>
      <c r="Q64" s="54"/>
    </row>
    <row r="65" spans="1:17" ht="15.6" x14ac:dyDescent="0.25">
      <c r="A65" s="145" t="s">
        <v>36</v>
      </c>
      <c r="B65" s="146"/>
      <c r="C65" s="147" t="s">
        <v>27</v>
      </c>
      <c r="D65" s="148"/>
      <c r="E65" s="149" t="s">
        <v>201</v>
      </c>
      <c r="F65" s="149"/>
      <c r="G65" s="26" t="s">
        <v>259</v>
      </c>
      <c r="H65" s="145" t="s">
        <v>261</v>
      </c>
      <c r="I65" s="146"/>
      <c r="J65" s="26" t="s">
        <v>264</v>
      </c>
      <c r="K65" s="26" t="s">
        <v>263</v>
      </c>
      <c r="L65" s="83" t="s">
        <v>146</v>
      </c>
      <c r="M65" s="28">
        <v>4</v>
      </c>
      <c r="N65" s="29">
        <v>1401</v>
      </c>
      <c r="O65" s="73">
        <f t="shared" si="1"/>
        <v>5604</v>
      </c>
      <c r="P65" s="26" t="s">
        <v>4</v>
      </c>
      <c r="Q65" s="54"/>
    </row>
    <row r="66" spans="1:17" ht="15.6" x14ac:dyDescent="0.25">
      <c r="A66" s="145" t="s">
        <v>36</v>
      </c>
      <c r="B66" s="146"/>
      <c r="C66" s="147" t="s">
        <v>27</v>
      </c>
      <c r="D66" s="148"/>
      <c r="E66" s="149" t="s">
        <v>201</v>
      </c>
      <c r="F66" s="149"/>
      <c r="G66" s="26" t="s">
        <v>256</v>
      </c>
      <c r="H66" s="145"/>
      <c r="I66" s="146"/>
      <c r="J66" s="26" t="s">
        <v>266</v>
      </c>
      <c r="K66" s="26"/>
      <c r="L66" s="83" t="s">
        <v>146</v>
      </c>
      <c r="M66" s="28">
        <v>2</v>
      </c>
      <c r="N66" s="29">
        <v>243.8</v>
      </c>
      <c r="O66" s="73">
        <f t="shared" si="1"/>
        <v>487.6</v>
      </c>
      <c r="P66" s="26" t="s">
        <v>4</v>
      </c>
      <c r="Q66" s="54"/>
    </row>
    <row r="67" spans="1:17" ht="15.6" x14ac:dyDescent="0.25">
      <c r="A67" s="145" t="s">
        <v>36</v>
      </c>
      <c r="B67" s="146"/>
      <c r="C67" s="147" t="s">
        <v>27</v>
      </c>
      <c r="D67" s="148"/>
      <c r="E67" s="149" t="s">
        <v>201</v>
      </c>
      <c r="F67" s="149"/>
      <c r="G67" s="26" t="s">
        <v>265</v>
      </c>
      <c r="H67" s="145"/>
      <c r="I67" s="146"/>
      <c r="J67" s="26" t="s">
        <v>267</v>
      </c>
      <c r="K67" s="26"/>
      <c r="L67" s="83" t="s">
        <v>146</v>
      </c>
      <c r="M67" s="28">
        <v>2</v>
      </c>
      <c r="N67" s="29">
        <v>265</v>
      </c>
      <c r="O67" s="73">
        <f t="shared" si="1"/>
        <v>530</v>
      </c>
      <c r="P67" s="26" t="s">
        <v>4</v>
      </c>
      <c r="Q67" s="54"/>
    </row>
    <row r="68" spans="1:17" ht="15.6" x14ac:dyDescent="0.25">
      <c r="A68" s="145" t="s">
        <v>34</v>
      </c>
      <c r="B68" s="146"/>
      <c r="C68" s="147" t="s">
        <v>27</v>
      </c>
      <c r="D68" s="148"/>
      <c r="E68" s="149" t="s">
        <v>201</v>
      </c>
      <c r="F68" s="149"/>
      <c r="G68" s="26" t="s">
        <v>256</v>
      </c>
      <c r="H68" s="145"/>
      <c r="I68" s="146"/>
      <c r="J68" s="26" t="s">
        <v>224</v>
      </c>
      <c r="K68" s="26" t="s">
        <v>226</v>
      </c>
      <c r="L68" s="83" t="s">
        <v>146</v>
      </c>
      <c r="M68" s="28">
        <v>10</v>
      </c>
      <c r="N68" s="29">
        <v>243.8</v>
      </c>
      <c r="O68" s="73">
        <f t="shared" si="1"/>
        <v>2438</v>
      </c>
      <c r="P68" s="26" t="s">
        <v>4</v>
      </c>
      <c r="Q68" s="54"/>
    </row>
    <row r="69" spans="1:17" ht="15.6" x14ac:dyDescent="0.25">
      <c r="A69" s="145" t="s">
        <v>36</v>
      </c>
      <c r="B69" s="146"/>
      <c r="C69" s="147" t="s">
        <v>27</v>
      </c>
      <c r="D69" s="148"/>
      <c r="E69" s="149" t="s">
        <v>201</v>
      </c>
      <c r="F69" s="149"/>
      <c r="G69" s="26" t="s">
        <v>256</v>
      </c>
      <c r="H69" s="145"/>
      <c r="I69" s="146"/>
      <c r="J69" s="26" t="s">
        <v>269</v>
      </c>
      <c r="K69" s="26" t="s">
        <v>268</v>
      </c>
      <c r="L69" s="83" t="s">
        <v>146</v>
      </c>
      <c r="M69" s="28">
        <v>4</v>
      </c>
      <c r="N69" s="29">
        <v>556.5</v>
      </c>
      <c r="O69" s="73">
        <f t="shared" si="1"/>
        <v>2226</v>
      </c>
      <c r="P69" s="26" t="s">
        <v>4</v>
      </c>
      <c r="Q69" s="54"/>
    </row>
    <row r="70" spans="1:17" ht="15.6" x14ac:dyDescent="0.25">
      <c r="A70" s="145" t="s">
        <v>54</v>
      </c>
      <c r="B70" s="146"/>
      <c r="C70" s="147" t="s">
        <v>139</v>
      </c>
      <c r="D70" s="148"/>
      <c r="E70" s="149" t="s">
        <v>201</v>
      </c>
      <c r="F70" s="149"/>
      <c r="G70" s="26" t="s">
        <v>272</v>
      </c>
      <c r="H70" s="145" t="s">
        <v>271</v>
      </c>
      <c r="I70" s="146"/>
      <c r="J70" s="26" t="s">
        <v>270</v>
      </c>
      <c r="K70" s="26">
        <v>62542</v>
      </c>
      <c r="L70" s="83" t="s">
        <v>146</v>
      </c>
      <c r="M70" s="28">
        <v>1</v>
      </c>
      <c r="N70" s="29">
        <v>259.33999999999997</v>
      </c>
      <c r="O70" s="73">
        <f t="shared" si="1"/>
        <v>259.33999999999997</v>
      </c>
      <c r="P70" s="26" t="s">
        <v>4</v>
      </c>
      <c r="Q70" s="54"/>
    </row>
    <row r="71" spans="1:17" ht="31.2" x14ac:dyDescent="0.25">
      <c r="A71" s="145" t="s">
        <v>34</v>
      </c>
      <c r="B71" s="146"/>
      <c r="C71" s="147" t="s">
        <v>27</v>
      </c>
      <c r="D71" s="148"/>
      <c r="E71" s="149" t="s">
        <v>201</v>
      </c>
      <c r="F71" s="149"/>
      <c r="G71" s="26" t="s">
        <v>157</v>
      </c>
      <c r="H71" s="145" t="s">
        <v>176</v>
      </c>
      <c r="I71" s="146"/>
      <c r="J71" s="26" t="s">
        <v>159</v>
      </c>
      <c r="K71" s="26">
        <v>6621</v>
      </c>
      <c r="L71" s="83" t="s">
        <v>146</v>
      </c>
      <c r="M71" s="28">
        <v>38</v>
      </c>
      <c r="N71" s="29">
        <v>94.3</v>
      </c>
      <c r="O71" s="73">
        <f t="shared" si="1"/>
        <v>3583.4</v>
      </c>
      <c r="P71" s="26" t="s">
        <v>4</v>
      </c>
      <c r="Q71" s="54"/>
    </row>
    <row r="72" spans="1:17" ht="15.6" x14ac:dyDescent="0.25">
      <c r="A72" s="145" t="s">
        <v>34</v>
      </c>
      <c r="B72" s="146"/>
      <c r="C72" s="147" t="s">
        <v>27</v>
      </c>
      <c r="D72" s="148"/>
      <c r="E72" s="149" t="s">
        <v>201</v>
      </c>
      <c r="F72" s="149"/>
      <c r="G72" s="26" t="s">
        <v>151</v>
      </c>
      <c r="H72" s="145" t="s">
        <v>156</v>
      </c>
      <c r="I72" s="146"/>
      <c r="J72" s="26" t="s">
        <v>274</v>
      </c>
      <c r="K72" s="26" t="s">
        <v>273</v>
      </c>
      <c r="L72" s="83" t="s">
        <v>146</v>
      </c>
      <c r="M72" s="28">
        <v>40</v>
      </c>
      <c r="N72" s="29">
        <v>63.24</v>
      </c>
      <c r="O72" s="73">
        <f t="shared" si="1"/>
        <v>2529.6</v>
      </c>
      <c r="P72" s="26" t="s">
        <v>4</v>
      </c>
      <c r="Q72" s="54"/>
    </row>
    <row r="73" spans="1:17" ht="15.6" x14ac:dyDescent="0.25">
      <c r="A73" s="145" t="s">
        <v>34</v>
      </c>
      <c r="B73" s="146"/>
      <c r="C73" s="147" t="s">
        <v>27</v>
      </c>
      <c r="D73" s="148"/>
      <c r="E73" s="149" t="s">
        <v>201</v>
      </c>
      <c r="F73" s="149"/>
      <c r="G73" s="26" t="s">
        <v>151</v>
      </c>
      <c r="H73" s="145" t="s">
        <v>156</v>
      </c>
      <c r="I73" s="146"/>
      <c r="J73" s="26" t="s">
        <v>275</v>
      </c>
      <c r="K73" s="26" t="s">
        <v>229</v>
      </c>
      <c r="L73" s="83" t="s">
        <v>146</v>
      </c>
      <c r="M73" s="28">
        <v>13</v>
      </c>
      <c r="N73" s="29">
        <v>70.06</v>
      </c>
      <c r="O73" s="73">
        <f t="shared" si="1"/>
        <v>910.78</v>
      </c>
      <c r="P73" s="26" t="s">
        <v>4</v>
      </c>
      <c r="Q73" s="54"/>
    </row>
    <row r="74" spans="1:17" ht="31.2" x14ac:dyDescent="0.25">
      <c r="A74" s="145" t="s">
        <v>34</v>
      </c>
      <c r="B74" s="146"/>
      <c r="C74" s="147" t="s">
        <v>27</v>
      </c>
      <c r="D74" s="148"/>
      <c r="E74" s="149" t="s">
        <v>201</v>
      </c>
      <c r="F74" s="149"/>
      <c r="G74" s="26" t="s">
        <v>151</v>
      </c>
      <c r="H74" s="145" t="s">
        <v>156</v>
      </c>
      <c r="I74" s="146"/>
      <c r="J74" s="26" t="s">
        <v>276</v>
      </c>
      <c r="K74" s="26" t="s">
        <v>233</v>
      </c>
      <c r="L74" s="83" t="s">
        <v>146</v>
      </c>
      <c r="M74" s="28">
        <v>36</v>
      </c>
      <c r="N74" s="29">
        <v>76.569999999999993</v>
      </c>
      <c r="O74" s="73">
        <f t="shared" si="1"/>
        <v>2756.5199999999995</v>
      </c>
      <c r="P74" s="26" t="s">
        <v>4</v>
      </c>
      <c r="Q74" s="54"/>
    </row>
    <row r="75" spans="1:17" ht="31.2" x14ac:dyDescent="0.25">
      <c r="A75" s="145" t="s">
        <v>34</v>
      </c>
      <c r="B75" s="146"/>
      <c r="C75" s="147" t="s">
        <v>27</v>
      </c>
      <c r="D75" s="148"/>
      <c r="E75" s="149" t="s">
        <v>201</v>
      </c>
      <c r="F75" s="149"/>
      <c r="G75" s="26" t="s">
        <v>151</v>
      </c>
      <c r="H75" s="145" t="s">
        <v>156</v>
      </c>
      <c r="I75" s="146"/>
      <c r="J75" s="26" t="s">
        <v>277</v>
      </c>
      <c r="K75" s="26" t="s">
        <v>229</v>
      </c>
      <c r="L75" s="83" t="s">
        <v>146</v>
      </c>
      <c r="M75" s="28">
        <v>5</v>
      </c>
      <c r="N75" s="29">
        <v>70.06</v>
      </c>
      <c r="O75" s="73">
        <f t="shared" si="1"/>
        <v>350.3</v>
      </c>
      <c r="P75" s="26" t="s">
        <v>4</v>
      </c>
      <c r="Q75" s="54"/>
    </row>
    <row r="76" spans="1:17" ht="31.2" x14ac:dyDescent="0.25">
      <c r="A76" s="145" t="s">
        <v>34</v>
      </c>
      <c r="B76" s="146"/>
      <c r="C76" s="147" t="s">
        <v>27</v>
      </c>
      <c r="D76" s="148"/>
      <c r="E76" s="149" t="s">
        <v>201</v>
      </c>
      <c r="F76" s="149"/>
      <c r="G76" s="26" t="s">
        <v>151</v>
      </c>
      <c r="H76" s="145" t="s">
        <v>156</v>
      </c>
      <c r="I76" s="146"/>
      <c r="J76" s="26" t="s">
        <v>232</v>
      </c>
      <c r="K76" s="26" t="s">
        <v>231</v>
      </c>
      <c r="L76" s="83" t="s">
        <v>146</v>
      </c>
      <c r="M76" s="28">
        <v>13</v>
      </c>
      <c r="N76" s="29">
        <v>66.650000000000006</v>
      </c>
      <c r="O76" s="73">
        <f t="shared" si="1"/>
        <v>866.45</v>
      </c>
      <c r="P76" s="26" t="s">
        <v>4</v>
      </c>
      <c r="Q76" s="54"/>
    </row>
    <row r="77" spans="1:17" ht="15.6" x14ac:dyDescent="0.25">
      <c r="A77" s="145" t="s">
        <v>34</v>
      </c>
      <c r="B77" s="146"/>
      <c r="C77" s="147" t="s">
        <v>27</v>
      </c>
      <c r="D77" s="148"/>
      <c r="E77" s="149" t="s">
        <v>201</v>
      </c>
      <c r="F77" s="149"/>
      <c r="G77" s="26" t="s">
        <v>151</v>
      </c>
      <c r="H77" s="145" t="s">
        <v>156</v>
      </c>
      <c r="I77" s="146"/>
      <c r="J77" s="26" t="s">
        <v>278</v>
      </c>
      <c r="K77" s="26" t="s">
        <v>279</v>
      </c>
      <c r="L77" s="83" t="s">
        <v>146</v>
      </c>
      <c r="M77" s="28">
        <v>10</v>
      </c>
      <c r="N77" s="29">
        <v>66.650000000000006</v>
      </c>
      <c r="O77" s="73">
        <f t="shared" si="1"/>
        <v>666.5</v>
      </c>
      <c r="P77" s="26" t="s">
        <v>4</v>
      </c>
      <c r="Q77" s="54"/>
    </row>
    <row r="78" spans="1:17" ht="15.6" x14ac:dyDescent="0.25">
      <c r="A78" s="145" t="s">
        <v>34</v>
      </c>
      <c r="B78" s="146"/>
      <c r="C78" s="147" t="s">
        <v>27</v>
      </c>
      <c r="D78" s="148"/>
      <c r="E78" s="149" t="s">
        <v>201</v>
      </c>
      <c r="F78" s="149"/>
      <c r="G78" s="26" t="s">
        <v>151</v>
      </c>
      <c r="H78" s="145" t="s">
        <v>156</v>
      </c>
      <c r="I78" s="146"/>
      <c r="J78" s="26" t="s">
        <v>236</v>
      </c>
      <c r="K78" s="26" t="s">
        <v>235</v>
      </c>
      <c r="L78" s="83" t="s">
        <v>146</v>
      </c>
      <c r="M78" s="28">
        <v>28</v>
      </c>
      <c r="N78" s="29">
        <v>93.31</v>
      </c>
      <c r="O78" s="73">
        <f t="shared" si="1"/>
        <v>2612.6800000000003</v>
      </c>
      <c r="P78" s="26" t="s">
        <v>4</v>
      </c>
      <c r="Q78" s="54"/>
    </row>
    <row r="79" spans="1:17" ht="15.6" x14ac:dyDescent="0.25">
      <c r="A79" s="145" t="s">
        <v>34</v>
      </c>
      <c r="B79" s="146"/>
      <c r="C79" s="147" t="s">
        <v>27</v>
      </c>
      <c r="D79" s="148"/>
      <c r="E79" s="149" t="s">
        <v>201</v>
      </c>
      <c r="F79" s="149"/>
      <c r="G79" s="26" t="s">
        <v>151</v>
      </c>
      <c r="H79" s="145" t="s">
        <v>156</v>
      </c>
      <c r="I79" s="146"/>
      <c r="J79" s="26" t="s">
        <v>280</v>
      </c>
      <c r="K79" s="26" t="s">
        <v>281</v>
      </c>
      <c r="L79" s="83" t="s">
        <v>146</v>
      </c>
      <c r="M79" s="28">
        <v>6</v>
      </c>
      <c r="N79" s="29">
        <v>95.17</v>
      </c>
      <c r="O79" s="73">
        <f t="shared" si="1"/>
        <v>571.02</v>
      </c>
      <c r="P79" s="26" t="s">
        <v>4</v>
      </c>
      <c r="Q79" s="54"/>
    </row>
    <row r="80" spans="1:17" ht="15.6" x14ac:dyDescent="0.25">
      <c r="A80" s="145" t="s">
        <v>34</v>
      </c>
      <c r="B80" s="146"/>
      <c r="C80" s="147" t="s">
        <v>27</v>
      </c>
      <c r="D80" s="148"/>
      <c r="E80" s="149" t="s">
        <v>201</v>
      </c>
      <c r="F80" s="149"/>
      <c r="G80" s="26" t="s">
        <v>151</v>
      </c>
      <c r="H80" s="145" t="s">
        <v>156</v>
      </c>
      <c r="I80" s="146"/>
      <c r="J80" s="26" t="s">
        <v>283</v>
      </c>
      <c r="K80" s="26" t="s">
        <v>282</v>
      </c>
      <c r="L80" s="83" t="s">
        <v>146</v>
      </c>
      <c r="M80" s="28">
        <v>108</v>
      </c>
      <c r="N80" s="29">
        <v>102.61</v>
      </c>
      <c r="O80" s="73">
        <f t="shared" si="1"/>
        <v>11081.88</v>
      </c>
      <c r="P80" s="26" t="s">
        <v>4</v>
      </c>
      <c r="Q80" s="54"/>
    </row>
    <row r="81" spans="1:17" ht="15.6" x14ac:dyDescent="0.25">
      <c r="A81" s="145" t="s">
        <v>30</v>
      </c>
      <c r="B81" s="146"/>
      <c r="C81" s="147" t="s">
        <v>73</v>
      </c>
      <c r="D81" s="148"/>
      <c r="E81" s="149" t="s">
        <v>201</v>
      </c>
      <c r="F81" s="149"/>
      <c r="G81" s="26" t="s">
        <v>157</v>
      </c>
      <c r="H81" s="145" t="s">
        <v>161</v>
      </c>
      <c r="I81" s="146"/>
      <c r="J81" s="26" t="s">
        <v>284</v>
      </c>
      <c r="K81" s="26" t="s">
        <v>163</v>
      </c>
      <c r="L81" s="83" t="s">
        <v>146</v>
      </c>
      <c r="M81" s="28">
        <v>26</v>
      </c>
      <c r="N81" s="29">
        <v>295.77999999999997</v>
      </c>
      <c r="O81" s="73">
        <f t="shared" si="1"/>
        <v>7690.2799999999988</v>
      </c>
      <c r="P81" s="26" t="s">
        <v>4</v>
      </c>
      <c r="Q81" s="54"/>
    </row>
    <row r="82" spans="1:17" ht="31.2" x14ac:dyDescent="0.25">
      <c r="A82" s="145" t="s">
        <v>34</v>
      </c>
      <c r="B82" s="146"/>
      <c r="C82" s="147" t="s">
        <v>6</v>
      </c>
      <c r="D82" s="148"/>
      <c r="E82" s="149" t="s">
        <v>201</v>
      </c>
      <c r="F82" s="149"/>
      <c r="G82" s="26" t="s">
        <v>168</v>
      </c>
      <c r="H82" s="145" t="s">
        <v>167</v>
      </c>
      <c r="I82" s="146"/>
      <c r="J82" s="26" t="s">
        <v>285</v>
      </c>
      <c r="K82" s="26" t="s">
        <v>237</v>
      </c>
      <c r="L82" s="83" t="s">
        <v>146</v>
      </c>
      <c r="M82" s="28">
        <v>17</v>
      </c>
      <c r="N82" s="29">
        <v>742.2</v>
      </c>
      <c r="O82" s="73">
        <f t="shared" si="1"/>
        <v>12617.400000000001</v>
      </c>
      <c r="P82" s="26" t="s">
        <v>4</v>
      </c>
      <c r="Q82" s="54"/>
    </row>
    <row r="83" spans="1:17" ht="15.6" x14ac:dyDescent="0.25">
      <c r="A83" s="145" t="s">
        <v>34</v>
      </c>
      <c r="B83" s="146"/>
      <c r="C83" s="147" t="s">
        <v>6</v>
      </c>
      <c r="D83" s="148"/>
      <c r="E83" s="149" t="s">
        <v>201</v>
      </c>
      <c r="F83" s="149"/>
      <c r="G83" s="26" t="s">
        <v>154</v>
      </c>
      <c r="H83" s="145" t="s">
        <v>153</v>
      </c>
      <c r="I83" s="146"/>
      <c r="J83" s="26" t="s">
        <v>286</v>
      </c>
      <c r="K83" s="26" t="s">
        <v>189</v>
      </c>
      <c r="L83" s="83" t="s">
        <v>146</v>
      </c>
      <c r="M83" s="28">
        <v>2</v>
      </c>
      <c r="N83" s="29">
        <v>995.46</v>
      </c>
      <c r="O83" s="73">
        <f t="shared" si="1"/>
        <v>1990.92</v>
      </c>
      <c r="P83" s="26" t="s">
        <v>4</v>
      </c>
      <c r="Q83" s="54"/>
    </row>
    <row r="84" spans="1:17" ht="15.6" x14ac:dyDescent="0.25">
      <c r="A84" s="145" t="s">
        <v>54</v>
      </c>
      <c r="B84" s="146"/>
      <c r="C84" s="147" t="s">
        <v>139</v>
      </c>
      <c r="D84" s="148"/>
      <c r="E84" s="149" t="s">
        <v>201</v>
      </c>
      <c r="F84" s="149"/>
      <c r="G84" s="26" t="s">
        <v>290</v>
      </c>
      <c r="H84" s="145" t="s">
        <v>289</v>
      </c>
      <c r="I84" s="146"/>
      <c r="J84" s="26" t="s">
        <v>288</v>
      </c>
      <c r="K84" s="26" t="s">
        <v>287</v>
      </c>
      <c r="L84" s="83" t="s">
        <v>146</v>
      </c>
      <c r="M84" s="28">
        <v>1</v>
      </c>
      <c r="N84" s="29">
        <v>938</v>
      </c>
      <c r="O84" s="73">
        <f t="shared" si="1"/>
        <v>938</v>
      </c>
      <c r="P84" s="26" t="s">
        <v>4</v>
      </c>
      <c r="Q84" s="54"/>
    </row>
    <row r="85" spans="1:17" ht="15.6" x14ac:dyDescent="0.25">
      <c r="A85" s="145" t="s">
        <v>34</v>
      </c>
      <c r="B85" s="146"/>
      <c r="C85" s="147" t="s">
        <v>27</v>
      </c>
      <c r="D85" s="148"/>
      <c r="E85" s="149" t="s">
        <v>201</v>
      </c>
      <c r="F85" s="149"/>
      <c r="G85" s="26" t="s">
        <v>294</v>
      </c>
      <c r="H85" s="145" t="s">
        <v>293</v>
      </c>
      <c r="I85" s="146"/>
      <c r="J85" s="26" t="s">
        <v>292</v>
      </c>
      <c r="K85" s="26" t="s">
        <v>291</v>
      </c>
      <c r="L85" s="83" t="s">
        <v>146</v>
      </c>
      <c r="M85" s="28">
        <v>12</v>
      </c>
      <c r="N85" s="29">
        <v>47.43</v>
      </c>
      <c r="O85" s="73">
        <f t="shared" si="1"/>
        <v>569.16</v>
      </c>
      <c r="P85" s="26" t="s">
        <v>4</v>
      </c>
      <c r="Q85" s="54"/>
    </row>
    <row r="86" spans="1:17" ht="15.6" x14ac:dyDescent="0.25">
      <c r="A86" s="145" t="s">
        <v>34</v>
      </c>
      <c r="B86" s="146"/>
      <c r="C86" s="147" t="s">
        <v>27</v>
      </c>
      <c r="D86" s="148"/>
      <c r="E86" s="149" t="s">
        <v>201</v>
      </c>
      <c r="F86" s="149"/>
      <c r="G86" s="26" t="s">
        <v>294</v>
      </c>
      <c r="H86" s="145" t="s">
        <v>293</v>
      </c>
      <c r="I86" s="146"/>
      <c r="J86" s="26" t="s">
        <v>295</v>
      </c>
      <c r="K86" s="26" t="s">
        <v>296</v>
      </c>
      <c r="L86" s="83" t="s">
        <v>146</v>
      </c>
      <c r="M86" s="28">
        <v>12</v>
      </c>
      <c r="N86" s="29">
        <v>52.53</v>
      </c>
      <c r="O86" s="73">
        <f t="shared" si="1"/>
        <v>630.36</v>
      </c>
      <c r="P86" s="26" t="s">
        <v>4</v>
      </c>
      <c r="Q86" s="54"/>
    </row>
    <row r="87" spans="1:17" ht="15.6" x14ac:dyDescent="0.25">
      <c r="A87" s="145" t="s">
        <v>54</v>
      </c>
      <c r="B87" s="146"/>
      <c r="C87" s="147" t="s">
        <v>139</v>
      </c>
      <c r="D87" s="148"/>
      <c r="E87" s="149" t="s">
        <v>201</v>
      </c>
      <c r="F87" s="149"/>
      <c r="G87" s="26" t="s">
        <v>290</v>
      </c>
      <c r="H87" s="145" t="s">
        <v>299</v>
      </c>
      <c r="I87" s="146"/>
      <c r="J87" s="26" t="s">
        <v>298</v>
      </c>
      <c r="K87" s="26" t="s">
        <v>297</v>
      </c>
      <c r="L87" s="83" t="s">
        <v>146</v>
      </c>
      <c r="M87" s="28">
        <v>4</v>
      </c>
      <c r="N87" s="29">
        <v>673.4</v>
      </c>
      <c r="O87" s="73">
        <f t="shared" si="1"/>
        <v>2693.6</v>
      </c>
      <c r="P87" s="26" t="s">
        <v>4</v>
      </c>
      <c r="Q87" s="54"/>
    </row>
    <row r="88" spans="1:17" ht="15.6" x14ac:dyDescent="0.25">
      <c r="A88" s="145" t="s">
        <v>54</v>
      </c>
      <c r="B88" s="146"/>
      <c r="C88" s="147" t="s">
        <v>139</v>
      </c>
      <c r="D88" s="148"/>
      <c r="E88" s="149" t="s">
        <v>201</v>
      </c>
      <c r="F88" s="149"/>
      <c r="G88" s="26" t="s">
        <v>290</v>
      </c>
      <c r="H88" s="145" t="s">
        <v>299</v>
      </c>
      <c r="I88" s="146"/>
      <c r="J88" s="26" t="s">
        <v>301</v>
      </c>
      <c r="K88" s="26" t="s">
        <v>300</v>
      </c>
      <c r="L88" s="83" t="s">
        <v>146</v>
      </c>
      <c r="M88" s="28">
        <v>8</v>
      </c>
      <c r="N88" s="29">
        <v>1002.4</v>
      </c>
      <c r="O88" s="73">
        <f t="shared" si="1"/>
        <v>8019.2</v>
      </c>
      <c r="P88" s="26" t="s">
        <v>4</v>
      </c>
      <c r="Q88" s="54"/>
    </row>
    <row r="89" spans="1:17" ht="31.2" x14ac:dyDescent="0.25">
      <c r="A89" s="145" t="s">
        <v>54</v>
      </c>
      <c r="B89" s="146"/>
      <c r="C89" s="147" t="s">
        <v>139</v>
      </c>
      <c r="D89" s="148"/>
      <c r="E89" s="149" t="s">
        <v>201</v>
      </c>
      <c r="F89" s="149"/>
      <c r="G89" s="26" t="s">
        <v>154</v>
      </c>
      <c r="H89" s="145"/>
      <c r="I89" s="146"/>
      <c r="J89" s="26" t="s">
        <v>242</v>
      </c>
      <c r="K89" s="26" t="s">
        <v>195</v>
      </c>
      <c r="L89" s="83" t="s">
        <v>146</v>
      </c>
      <c r="M89" s="28">
        <v>19</v>
      </c>
      <c r="N89" s="29">
        <v>294.72000000000003</v>
      </c>
      <c r="O89" s="73">
        <f t="shared" si="1"/>
        <v>5599.68</v>
      </c>
      <c r="P89" s="26" t="s">
        <v>4</v>
      </c>
      <c r="Q89" s="54"/>
    </row>
    <row r="90" spans="1:17" ht="15.6" x14ac:dyDescent="0.25">
      <c r="A90" s="145" t="s">
        <v>54</v>
      </c>
      <c r="B90" s="146"/>
      <c r="C90" s="147" t="s">
        <v>139</v>
      </c>
      <c r="D90" s="148"/>
      <c r="E90" s="149" t="s">
        <v>201</v>
      </c>
      <c r="F90" s="149"/>
      <c r="G90" s="26" t="s">
        <v>304</v>
      </c>
      <c r="H90" s="145"/>
      <c r="I90" s="146"/>
      <c r="J90" s="26" t="s">
        <v>302</v>
      </c>
      <c r="K90" s="26" t="s">
        <v>303</v>
      </c>
      <c r="L90" s="83" t="s">
        <v>146</v>
      </c>
      <c r="M90" s="28">
        <v>11</v>
      </c>
      <c r="N90" s="29">
        <v>634.57000000000005</v>
      </c>
      <c r="O90" s="73">
        <f t="shared" si="1"/>
        <v>6980.27</v>
      </c>
      <c r="P90" s="26" t="s">
        <v>4</v>
      </c>
      <c r="Q90" s="54"/>
    </row>
    <row r="91" spans="1:17" ht="31.2" x14ac:dyDescent="0.25">
      <c r="A91" s="145" t="s">
        <v>34</v>
      </c>
      <c r="B91" s="146"/>
      <c r="C91" s="147" t="s">
        <v>7</v>
      </c>
      <c r="D91" s="148"/>
      <c r="E91" s="149" t="s">
        <v>201</v>
      </c>
      <c r="F91" s="149"/>
      <c r="G91" s="26" t="s">
        <v>290</v>
      </c>
      <c r="H91" s="145" t="s">
        <v>307</v>
      </c>
      <c r="I91" s="146"/>
      <c r="J91" s="26" t="s">
        <v>306</v>
      </c>
      <c r="K91" s="26" t="s">
        <v>305</v>
      </c>
      <c r="L91" s="83" t="s">
        <v>146</v>
      </c>
      <c r="M91" s="28">
        <v>3</v>
      </c>
      <c r="N91" s="29">
        <v>1387.4</v>
      </c>
      <c r="O91" s="73">
        <f t="shared" si="1"/>
        <v>4162.2000000000007</v>
      </c>
      <c r="P91" s="26" t="s">
        <v>4</v>
      </c>
      <c r="Q91" s="54"/>
    </row>
    <row r="92" spans="1:17" ht="15.6" x14ac:dyDescent="0.25">
      <c r="A92" s="145" t="s">
        <v>36</v>
      </c>
      <c r="B92" s="146"/>
      <c r="C92" s="147" t="s">
        <v>7</v>
      </c>
      <c r="D92" s="148"/>
      <c r="E92" s="149" t="s">
        <v>201</v>
      </c>
      <c r="F92" s="149"/>
      <c r="G92" s="26" t="s">
        <v>152</v>
      </c>
      <c r="H92" s="145" t="s">
        <v>246</v>
      </c>
      <c r="I92" s="146"/>
      <c r="J92" s="26" t="s">
        <v>243</v>
      </c>
      <c r="K92" s="26">
        <v>4119</v>
      </c>
      <c r="L92" s="83" t="s">
        <v>146</v>
      </c>
      <c r="M92" s="28">
        <v>2</v>
      </c>
      <c r="N92" s="29">
        <v>443.52</v>
      </c>
      <c r="O92" s="73">
        <f t="shared" si="1"/>
        <v>887.04</v>
      </c>
      <c r="P92" s="26" t="s">
        <v>4</v>
      </c>
      <c r="Q92" s="54"/>
    </row>
    <row r="93" spans="1:17" ht="31.2" x14ac:dyDescent="0.25">
      <c r="A93" s="145" t="s">
        <v>34</v>
      </c>
      <c r="B93" s="146"/>
      <c r="C93" s="147" t="s">
        <v>7</v>
      </c>
      <c r="D93" s="148"/>
      <c r="E93" s="149" t="s">
        <v>201</v>
      </c>
      <c r="F93" s="149"/>
      <c r="G93" s="26" t="s">
        <v>152</v>
      </c>
      <c r="H93" s="145" t="s">
        <v>246</v>
      </c>
      <c r="I93" s="146"/>
      <c r="J93" s="26" t="s">
        <v>245</v>
      </c>
      <c r="K93" s="26">
        <v>4107</v>
      </c>
      <c r="L93" s="83" t="s">
        <v>146</v>
      </c>
      <c r="M93" s="28">
        <v>50</v>
      </c>
      <c r="N93" s="29">
        <v>363.38</v>
      </c>
      <c r="O93" s="73">
        <f t="shared" si="1"/>
        <v>18169</v>
      </c>
      <c r="P93" s="26" t="s">
        <v>4</v>
      </c>
      <c r="Q93" s="54"/>
    </row>
    <row r="94" spans="1:17" ht="31.2" x14ac:dyDescent="0.25">
      <c r="A94" s="145" t="s">
        <v>34</v>
      </c>
      <c r="B94" s="146"/>
      <c r="C94" s="147" t="s">
        <v>7</v>
      </c>
      <c r="D94" s="148"/>
      <c r="E94" s="149" t="s">
        <v>201</v>
      </c>
      <c r="F94" s="149"/>
      <c r="G94" s="26" t="s">
        <v>152</v>
      </c>
      <c r="H94" s="145" t="s">
        <v>310</v>
      </c>
      <c r="I94" s="146"/>
      <c r="J94" s="26" t="s">
        <v>309</v>
      </c>
      <c r="K94" s="26" t="s">
        <v>308</v>
      </c>
      <c r="L94" s="83" t="s">
        <v>146</v>
      </c>
      <c r="M94" s="28">
        <v>10</v>
      </c>
      <c r="N94" s="29">
        <v>283.14</v>
      </c>
      <c r="O94" s="73">
        <f t="shared" si="1"/>
        <v>2831.3999999999996</v>
      </c>
      <c r="P94" s="26" t="s">
        <v>4</v>
      </c>
      <c r="Q94" s="54"/>
    </row>
    <row r="95" spans="1:17" ht="31.2" x14ac:dyDescent="0.25">
      <c r="A95" s="145" t="s">
        <v>34</v>
      </c>
      <c r="B95" s="146"/>
      <c r="C95" s="147" t="s">
        <v>7</v>
      </c>
      <c r="D95" s="148"/>
      <c r="E95" s="149" t="s">
        <v>201</v>
      </c>
      <c r="F95" s="149"/>
      <c r="G95" s="26" t="s">
        <v>152</v>
      </c>
      <c r="H95" s="145" t="s">
        <v>246</v>
      </c>
      <c r="I95" s="146"/>
      <c r="J95" s="26" t="s">
        <v>311</v>
      </c>
      <c r="K95" s="26">
        <v>4113</v>
      </c>
      <c r="L95" s="83" t="s">
        <v>146</v>
      </c>
      <c r="M95" s="28">
        <v>3</v>
      </c>
      <c r="N95" s="29">
        <v>423.72</v>
      </c>
      <c r="O95" s="73">
        <f t="shared" si="1"/>
        <v>1271.1600000000001</v>
      </c>
      <c r="P95" s="26" t="s">
        <v>4</v>
      </c>
      <c r="Q95" s="54"/>
    </row>
    <row r="96" spans="1:17" ht="31.2" x14ac:dyDescent="0.25">
      <c r="A96" s="145" t="s">
        <v>34</v>
      </c>
      <c r="B96" s="146"/>
      <c r="C96" s="147" t="s">
        <v>7</v>
      </c>
      <c r="D96" s="148"/>
      <c r="E96" s="149" t="s">
        <v>201</v>
      </c>
      <c r="F96" s="149"/>
      <c r="G96" s="26" t="s">
        <v>152</v>
      </c>
      <c r="H96" s="145" t="s">
        <v>246</v>
      </c>
      <c r="I96" s="146"/>
      <c r="J96" s="26" t="s">
        <v>198</v>
      </c>
      <c r="K96" s="26">
        <v>4125</v>
      </c>
      <c r="L96" s="83" t="s">
        <v>146</v>
      </c>
      <c r="M96" s="28">
        <v>6</v>
      </c>
      <c r="N96" s="29">
        <v>408.26</v>
      </c>
      <c r="O96" s="73">
        <f t="shared" si="1"/>
        <v>2449.56</v>
      </c>
      <c r="P96" s="26" t="s">
        <v>4</v>
      </c>
      <c r="Q96" s="54"/>
    </row>
    <row r="97" spans="1:17" ht="31.2" x14ac:dyDescent="0.25">
      <c r="A97" s="145" t="s">
        <v>34</v>
      </c>
      <c r="B97" s="146"/>
      <c r="C97" s="147" t="s">
        <v>7</v>
      </c>
      <c r="D97" s="148"/>
      <c r="E97" s="149" t="s">
        <v>201</v>
      </c>
      <c r="F97" s="149"/>
      <c r="G97" s="26" t="s">
        <v>152</v>
      </c>
      <c r="H97" s="145" t="s">
        <v>246</v>
      </c>
      <c r="I97" s="146"/>
      <c r="J97" s="26" t="s">
        <v>312</v>
      </c>
      <c r="K97" s="26">
        <v>4126</v>
      </c>
      <c r="L97" s="83" t="s">
        <v>146</v>
      </c>
      <c r="M97" s="28">
        <v>2</v>
      </c>
      <c r="N97" s="29">
        <v>538.55999999999995</v>
      </c>
      <c r="O97" s="73">
        <f t="shared" si="1"/>
        <v>1077.1199999999999</v>
      </c>
      <c r="P97" s="26" t="s">
        <v>4</v>
      </c>
      <c r="Q97" s="54"/>
    </row>
    <row r="98" spans="1:17" ht="15.6" x14ac:dyDescent="0.25">
      <c r="A98" s="145" t="s">
        <v>34</v>
      </c>
      <c r="B98" s="146"/>
      <c r="C98" s="147" t="s">
        <v>7</v>
      </c>
      <c r="D98" s="148"/>
      <c r="E98" s="149" t="s">
        <v>201</v>
      </c>
      <c r="F98" s="149"/>
      <c r="G98" s="26" t="s">
        <v>168</v>
      </c>
      <c r="H98" s="145" t="s">
        <v>314</v>
      </c>
      <c r="I98" s="146"/>
      <c r="J98" s="26" t="s">
        <v>199</v>
      </c>
      <c r="K98" s="26" t="s">
        <v>313</v>
      </c>
      <c r="L98" s="83" t="s">
        <v>146</v>
      </c>
      <c r="M98" s="28">
        <v>1</v>
      </c>
      <c r="N98" s="29">
        <v>819.6</v>
      </c>
      <c r="O98" s="73">
        <f t="shared" si="1"/>
        <v>819.6</v>
      </c>
      <c r="P98" s="26" t="s">
        <v>4</v>
      </c>
      <c r="Q98" s="54"/>
    </row>
    <row r="99" spans="1:17" ht="31.2" x14ac:dyDescent="0.25">
      <c r="A99" s="145" t="s">
        <v>34</v>
      </c>
      <c r="B99" s="146"/>
      <c r="C99" s="147" t="s">
        <v>7</v>
      </c>
      <c r="D99" s="148"/>
      <c r="E99" s="149" t="s">
        <v>201</v>
      </c>
      <c r="F99" s="149"/>
      <c r="G99" s="26" t="s">
        <v>249</v>
      </c>
      <c r="H99" s="145" t="s">
        <v>250</v>
      </c>
      <c r="I99" s="146"/>
      <c r="J99" s="26" t="s">
        <v>315</v>
      </c>
      <c r="K99" s="26" t="s">
        <v>247</v>
      </c>
      <c r="L99" s="83" t="s">
        <v>146</v>
      </c>
      <c r="M99" s="28">
        <v>7</v>
      </c>
      <c r="N99" s="29">
        <v>1866.78</v>
      </c>
      <c r="O99" s="73">
        <f t="shared" si="1"/>
        <v>13067.46</v>
      </c>
      <c r="P99" s="26" t="s">
        <v>4</v>
      </c>
      <c r="Q99" s="54"/>
    </row>
    <row r="100" spans="1:17" ht="31.2" x14ac:dyDescent="0.25">
      <c r="A100" s="145" t="s">
        <v>34</v>
      </c>
      <c r="B100" s="146"/>
      <c r="C100" s="147" t="s">
        <v>7</v>
      </c>
      <c r="D100" s="148"/>
      <c r="E100" s="149" t="s">
        <v>201</v>
      </c>
      <c r="F100" s="149"/>
      <c r="G100" s="26" t="s">
        <v>249</v>
      </c>
      <c r="H100" s="145" t="s">
        <v>250</v>
      </c>
      <c r="I100" s="146"/>
      <c r="J100" s="26" t="s">
        <v>248</v>
      </c>
      <c r="K100" s="26"/>
      <c r="L100" s="83" t="s">
        <v>146</v>
      </c>
      <c r="M100" s="28">
        <v>1</v>
      </c>
      <c r="N100" s="29">
        <v>2154.6</v>
      </c>
      <c r="O100" s="73">
        <f t="shared" ref="O100:O163" si="2">$M100*$N100</f>
        <v>2154.6</v>
      </c>
      <c r="P100" s="26" t="s">
        <v>4</v>
      </c>
      <c r="Q100" s="54"/>
    </row>
    <row r="101" spans="1:17" ht="31.2" x14ac:dyDescent="0.25">
      <c r="A101" s="145" t="s">
        <v>34</v>
      </c>
      <c r="B101" s="146"/>
      <c r="C101" s="147" t="s">
        <v>7</v>
      </c>
      <c r="D101" s="148"/>
      <c r="E101" s="149" t="s">
        <v>201</v>
      </c>
      <c r="F101" s="149"/>
      <c r="G101" s="26" t="s">
        <v>290</v>
      </c>
      <c r="H101" s="145" t="s">
        <v>318</v>
      </c>
      <c r="I101" s="146"/>
      <c r="J101" s="26" t="s">
        <v>317</v>
      </c>
      <c r="K101" s="26" t="s">
        <v>316</v>
      </c>
      <c r="L101" s="83" t="s">
        <v>146</v>
      </c>
      <c r="M101" s="28">
        <v>3</v>
      </c>
      <c r="N101" s="29">
        <v>637</v>
      </c>
      <c r="O101" s="73">
        <f t="shared" si="2"/>
        <v>1911</v>
      </c>
      <c r="P101" s="26" t="s">
        <v>4</v>
      </c>
      <c r="Q101" s="54"/>
    </row>
    <row r="102" spans="1:17" ht="31.2" x14ac:dyDescent="0.25">
      <c r="A102" s="145" t="s">
        <v>34</v>
      </c>
      <c r="B102" s="146"/>
      <c r="C102" s="147" t="s">
        <v>7</v>
      </c>
      <c r="D102" s="148"/>
      <c r="E102" s="149" t="s">
        <v>201</v>
      </c>
      <c r="F102" s="149"/>
      <c r="G102" s="26" t="s">
        <v>152</v>
      </c>
      <c r="H102" s="145" t="s">
        <v>321</v>
      </c>
      <c r="I102" s="146"/>
      <c r="J102" s="26" t="s">
        <v>320</v>
      </c>
      <c r="K102" s="26" t="s">
        <v>319</v>
      </c>
      <c r="L102" s="83" t="s">
        <v>146</v>
      </c>
      <c r="M102" s="28">
        <v>2</v>
      </c>
      <c r="N102" s="29">
        <v>593.34</v>
      </c>
      <c r="O102" s="73">
        <f t="shared" si="2"/>
        <v>1186.68</v>
      </c>
      <c r="P102" s="26" t="s">
        <v>4</v>
      </c>
      <c r="Q102" s="54"/>
    </row>
    <row r="103" spans="1:17" ht="31.2" x14ac:dyDescent="0.25">
      <c r="A103" s="145" t="s">
        <v>34</v>
      </c>
      <c r="B103" s="146"/>
      <c r="C103" s="147" t="s">
        <v>7</v>
      </c>
      <c r="D103" s="148"/>
      <c r="E103" s="149" t="s">
        <v>201</v>
      </c>
      <c r="F103" s="149"/>
      <c r="G103" s="26" t="s">
        <v>152</v>
      </c>
      <c r="H103" s="145" t="s">
        <v>246</v>
      </c>
      <c r="I103" s="146"/>
      <c r="J103" s="26" t="s">
        <v>203</v>
      </c>
      <c r="K103" s="26">
        <v>4128</v>
      </c>
      <c r="L103" s="83" t="s">
        <v>146</v>
      </c>
      <c r="M103" s="28">
        <v>5</v>
      </c>
      <c r="N103" s="29">
        <v>421.74</v>
      </c>
      <c r="O103" s="73">
        <f t="shared" si="2"/>
        <v>2108.6999999999998</v>
      </c>
      <c r="P103" s="26" t="s">
        <v>4</v>
      </c>
      <c r="Q103" s="54"/>
    </row>
    <row r="104" spans="1:17" ht="15.6" x14ac:dyDescent="0.25">
      <c r="A104" s="145" t="s">
        <v>34</v>
      </c>
      <c r="B104" s="146"/>
      <c r="C104" s="147" t="s">
        <v>7</v>
      </c>
      <c r="D104" s="148"/>
      <c r="E104" s="149" t="s">
        <v>201</v>
      </c>
      <c r="F104" s="149"/>
      <c r="G104" s="26" t="s">
        <v>151</v>
      </c>
      <c r="H104" s="145" t="s">
        <v>324</v>
      </c>
      <c r="I104" s="146"/>
      <c r="J104" s="26" t="s">
        <v>323</v>
      </c>
      <c r="K104" s="26" t="s">
        <v>322</v>
      </c>
      <c r="L104" s="83" t="s">
        <v>146</v>
      </c>
      <c r="M104" s="28">
        <v>2</v>
      </c>
      <c r="N104" s="29">
        <v>271.87</v>
      </c>
      <c r="O104" s="73">
        <f t="shared" si="2"/>
        <v>543.74</v>
      </c>
      <c r="P104" s="26" t="s">
        <v>4</v>
      </c>
      <c r="Q104" s="54"/>
    </row>
    <row r="105" spans="1:17" ht="31.2" x14ac:dyDescent="0.25">
      <c r="A105" s="145" t="s">
        <v>34</v>
      </c>
      <c r="B105" s="146"/>
      <c r="C105" s="147" t="s">
        <v>7</v>
      </c>
      <c r="D105" s="148"/>
      <c r="E105" s="149" t="s">
        <v>201</v>
      </c>
      <c r="F105" s="149"/>
      <c r="G105" s="26" t="s">
        <v>152</v>
      </c>
      <c r="H105" s="145" t="s">
        <v>246</v>
      </c>
      <c r="I105" s="146"/>
      <c r="J105" s="26" t="s">
        <v>252</v>
      </c>
      <c r="K105" s="26">
        <v>4127</v>
      </c>
      <c r="L105" s="83" t="s">
        <v>146</v>
      </c>
      <c r="M105" s="28">
        <v>6</v>
      </c>
      <c r="N105" s="29">
        <v>351.12</v>
      </c>
      <c r="O105" s="73">
        <f t="shared" si="2"/>
        <v>2106.7200000000003</v>
      </c>
      <c r="P105" s="26" t="s">
        <v>4</v>
      </c>
      <c r="Q105" s="54"/>
    </row>
    <row r="106" spans="1:17" ht="31.2" x14ac:dyDescent="0.25">
      <c r="A106" s="145" t="s">
        <v>54</v>
      </c>
      <c r="B106" s="146"/>
      <c r="C106" s="147" t="s">
        <v>139</v>
      </c>
      <c r="D106" s="148"/>
      <c r="E106" s="149" t="s">
        <v>201</v>
      </c>
      <c r="F106" s="149"/>
      <c r="G106" s="26" t="s">
        <v>152</v>
      </c>
      <c r="H106" s="145" t="s">
        <v>206</v>
      </c>
      <c r="I106" s="146"/>
      <c r="J106" s="26" t="s">
        <v>326</v>
      </c>
      <c r="K106" s="26" t="s">
        <v>325</v>
      </c>
      <c r="L106" s="83" t="s">
        <v>146</v>
      </c>
      <c r="M106" s="28">
        <v>4</v>
      </c>
      <c r="N106" s="29">
        <v>597.29999999999995</v>
      </c>
      <c r="O106" s="73">
        <f t="shared" si="2"/>
        <v>2389.1999999999998</v>
      </c>
      <c r="P106" s="26" t="s">
        <v>4</v>
      </c>
      <c r="Q106" s="54"/>
    </row>
    <row r="107" spans="1:17" ht="15.6" x14ac:dyDescent="0.25">
      <c r="A107" s="145" t="s">
        <v>34</v>
      </c>
      <c r="B107" s="146"/>
      <c r="C107" s="147" t="s">
        <v>27</v>
      </c>
      <c r="D107" s="148"/>
      <c r="E107" s="149" t="s">
        <v>201</v>
      </c>
      <c r="F107" s="149"/>
      <c r="G107" s="26" t="s">
        <v>157</v>
      </c>
      <c r="H107" s="145" t="s">
        <v>158</v>
      </c>
      <c r="I107" s="146"/>
      <c r="J107" s="26" t="s">
        <v>327</v>
      </c>
      <c r="K107" s="26" t="s">
        <v>227</v>
      </c>
      <c r="L107" s="83" t="s">
        <v>146</v>
      </c>
      <c r="M107" s="28">
        <v>46</v>
      </c>
      <c r="N107" s="29">
        <v>140.76</v>
      </c>
      <c r="O107" s="73">
        <f t="shared" si="2"/>
        <v>6474.9599999999991</v>
      </c>
      <c r="P107" s="26" t="s">
        <v>4</v>
      </c>
      <c r="Q107" s="54"/>
    </row>
    <row r="108" spans="1:17" ht="15.6" x14ac:dyDescent="0.25">
      <c r="A108" s="145" t="s">
        <v>35</v>
      </c>
      <c r="B108" s="146"/>
      <c r="C108" s="147" t="s">
        <v>7</v>
      </c>
      <c r="D108" s="148"/>
      <c r="E108" s="149" t="s">
        <v>201</v>
      </c>
      <c r="F108" s="149"/>
      <c r="G108" s="26" t="s">
        <v>173</v>
      </c>
      <c r="H108" s="145"/>
      <c r="I108" s="146"/>
      <c r="J108" s="26" t="s">
        <v>328</v>
      </c>
      <c r="K108" s="26" t="s">
        <v>175</v>
      </c>
      <c r="L108" s="83" t="s">
        <v>146</v>
      </c>
      <c r="M108" s="28">
        <v>1</v>
      </c>
      <c r="N108" s="29">
        <v>1492.92</v>
      </c>
      <c r="O108" s="73">
        <f t="shared" si="2"/>
        <v>1492.92</v>
      </c>
      <c r="P108" s="26" t="s">
        <v>4</v>
      </c>
      <c r="Q108" s="54"/>
    </row>
    <row r="109" spans="1:17" ht="15.6" x14ac:dyDescent="0.25">
      <c r="A109" s="145" t="s">
        <v>30</v>
      </c>
      <c r="B109" s="146"/>
      <c r="C109" s="147" t="s">
        <v>73</v>
      </c>
      <c r="D109" s="148"/>
      <c r="E109" s="149" t="s">
        <v>201</v>
      </c>
      <c r="F109" s="149"/>
      <c r="G109" s="26" t="s">
        <v>157</v>
      </c>
      <c r="H109" s="145" t="s">
        <v>161</v>
      </c>
      <c r="I109" s="146"/>
      <c r="J109" s="26" t="s">
        <v>164</v>
      </c>
      <c r="K109" s="26" t="s">
        <v>165</v>
      </c>
      <c r="L109" s="83" t="s">
        <v>146</v>
      </c>
      <c r="M109" s="28">
        <v>1</v>
      </c>
      <c r="N109" s="29">
        <v>294.86</v>
      </c>
      <c r="O109" s="73">
        <f t="shared" si="2"/>
        <v>294.86</v>
      </c>
      <c r="P109" s="26" t="s">
        <v>4</v>
      </c>
      <c r="Q109" s="54"/>
    </row>
    <row r="110" spans="1:17" ht="15.6" x14ac:dyDescent="0.25">
      <c r="A110" s="145" t="s">
        <v>30</v>
      </c>
      <c r="B110" s="146"/>
      <c r="C110" s="147" t="s">
        <v>73</v>
      </c>
      <c r="D110" s="148"/>
      <c r="E110" s="149" t="s">
        <v>201</v>
      </c>
      <c r="F110" s="149"/>
      <c r="G110" s="26" t="s">
        <v>157</v>
      </c>
      <c r="H110" s="145" t="s">
        <v>158</v>
      </c>
      <c r="I110" s="146"/>
      <c r="J110" s="26" t="s">
        <v>329</v>
      </c>
      <c r="K110" s="26">
        <v>6715</v>
      </c>
      <c r="L110" s="83" t="s">
        <v>146</v>
      </c>
      <c r="M110" s="28">
        <v>2</v>
      </c>
      <c r="N110" s="29">
        <v>248.86</v>
      </c>
      <c r="O110" s="73">
        <f t="shared" si="2"/>
        <v>497.72</v>
      </c>
      <c r="P110" s="26" t="s">
        <v>4</v>
      </c>
      <c r="Q110" s="54"/>
    </row>
    <row r="111" spans="1:17" ht="31.2" x14ac:dyDescent="0.25">
      <c r="A111" s="145" t="s">
        <v>36</v>
      </c>
      <c r="B111" s="146"/>
      <c r="C111" s="147" t="s">
        <v>27</v>
      </c>
      <c r="D111" s="148"/>
      <c r="E111" s="149" t="s">
        <v>330</v>
      </c>
      <c r="F111" s="149"/>
      <c r="G111" s="26"/>
      <c r="H111" s="145"/>
      <c r="I111" s="146"/>
      <c r="J111" s="26" t="s">
        <v>332</v>
      </c>
      <c r="K111" s="26" t="s">
        <v>331</v>
      </c>
      <c r="L111" s="83" t="s">
        <v>146</v>
      </c>
      <c r="M111" s="28">
        <v>6</v>
      </c>
      <c r="N111" s="29">
        <v>1042</v>
      </c>
      <c r="O111" s="73">
        <f t="shared" si="2"/>
        <v>6252</v>
      </c>
      <c r="P111" s="26" t="s">
        <v>4</v>
      </c>
      <c r="Q111" s="54"/>
    </row>
    <row r="112" spans="1:17" ht="15.6" x14ac:dyDescent="0.25">
      <c r="A112" s="145" t="s">
        <v>34</v>
      </c>
      <c r="B112" s="146"/>
      <c r="C112" s="147" t="s">
        <v>27</v>
      </c>
      <c r="D112" s="148"/>
      <c r="E112" s="149" t="s">
        <v>334</v>
      </c>
      <c r="F112" s="149"/>
      <c r="G112" s="26" t="s">
        <v>333</v>
      </c>
      <c r="H112" s="145" t="s">
        <v>339</v>
      </c>
      <c r="I112" s="146"/>
      <c r="J112" s="26" t="s">
        <v>340</v>
      </c>
      <c r="K112" s="26">
        <v>3825</v>
      </c>
      <c r="L112" s="83" t="s">
        <v>146</v>
      </c>
      <c r="M112" s="28">
        <v>57</v>
      </c>
      <c r="N112" s="29">
        <v>99.5</v>
      </c>
      <c r="O112" s="73">
        <f t="shared" si="2"/>
        <v>5671.5</v>
      </c>
      <c r="P112" s="26" t="s">
        <v>4</v>
      </c>
      <c r="Q112" s="54"/>
    </row>
    <row r="113" spans="1:17" ht="31.2" x14ac:dyDescent="0.25">
      <c r="A113" s="145" t="s">
        <v>34</v>
      </c>
      <c r="B113" s="146"/>
      <c r="C113" s="147" t="s">
        <v>27</v>
      </c>
      <c r="D113" s="148"/>
      <c r="E113" s="149" t="s">
        <v>334</v>
      </c>
      <c r="F113" s="149"/>
      <c r="G113" s="26" t="s">
        <v>333</v>
      </c>
      <c r="H113" s="145" t="s">
        <v>339</v>
      </c>
      <c r="I113" s="146"/>
      <c r="J113" s="26" t="s">
        <v>338</v>
      </c>
      <c r="K113" s="26">
        <v>3826</v>
      </c>
      <c r="L113" s="83" t="s">
        <v>146</v>
      </c>
      <c r="M113" s="28">
        <v>16</v>
      </c>
      <c r="N113" s="29">
        <v>137</v>
      </c>
      <c r="O113" s="73">
        <f t="shared" si="2"/>
        <v>2192</v>
      </c>
      <c r="P113" s="26" t="s">
        <v>4</v>
      </c>
      <c r="Q113" s="54"/>
    </row>
    <row r="114" spans="1:17" ht="15.6" x14ac:dyDescent="0.25">
      <c r="A114" s="145" t="s">
        <v>34</v>
      </c>
      <c r="B114" s="146"/>
      <c r="C114" s="147" t="s">
        <v>27</v>
      </c>
      <c r="D114" s="148"/>
      <c r="E114" s="149" t="s">
        <v>334</v>
      </c>
      <c r="F114" s="149"/>
      <c r="G114" s="26" t="s">
        <v>333</v>
      </c>
      <c r="H114" s="145" t="s">
        <v>339</v>
      </c>
      <c r="I114" s="146"/>
      <c r="J114" s="26" t="s">
        <v>335</v>
      </c>
      <c r="K114" s="26">
        <v>3825</v>
      </c>
      <c r="L114" s="83" t="s">
        <v>146</v>
      </c>
      <c r="M114" s="28">
        <v>33</v>
      </c>
      <c r="N114" s="29">
        <v>103.5</v>
      </c>
      <c r="O114" s="73">
        <f t="shared" si="2"/>
        <v>3415.5</v>
      </c>
      <c r="P114" s="26" t="s">
        <v>4</v>
      </c>
      <c r="Q114" s="54"/>
    </row>
    <row r="115" spans="1:17" ht="15.6" x14ac:dyDescent="0.25">
      <c r="A115" s="145" t="s">
        <v>34</v>
      </c>
      <c r="B115" s="146"/>
      <c r="C115" s="147" t="s">
        <v>27</v>
      </c>
      <c r="D115" s="148"/>
      <c r="E115" s="149" t="s">
        <v>334</v>
      </c>
      <c r="F115" s="149"/>
      <c r="G115" s="26" t="s">
        <v>333</v>
      </c>
      <c r="H115" s="145"/>
      <c r="I115" s="146"/>
      <c r="J115" s="26" t="s">
        <v>336</v>
      </c>
      <c r="K115" s="26">
        <v>3826</v>
      </c>
      <c r="L115" s="83" t="s">
        <v>146</v>
      </c>
      <c r="M115" s="28">
        <v>16</v>
      </c>
      <c r="N115" s="29">
        <v>137</v>
      </c>
      <c r="O115" s="73">
        <f t="shared" si="2"/>
        <v>2192</v>
      </c>
      <c r="P115" s="26" t="s">
        <v>4</v>
      </c>
      <c r="Q115" s="54"/>
    </row>
    <row r="116" spans="1:17" ht="15.6" x14ac:dyDescent="0.25">
      <c r="A116" s="145" t="s">
        <v>34</v>
      </c>
      <c r="B116" s="146"/>
      <c r="C116" s="147" t="s">
        <v>27</v>
      </c>
      <c r="D116" s="148"/>
      <c r="E116" s="149" t="s">
        <v>334</v>
      </c>
      <c r="F116" s="149"/>
      <c r="G116" s="26" t="s">
        <v>333</v>
      </c>
      <c r="H116" s="145"/>
      <c r="I116" s="146"/>
      <c r="J116" s="26" t="s">
        <v>337</v>
      </c>
      <c r="K116" s="26">
        <v>3826</v>
      </c>
      <c r="L116" s="83" t="s">
        <v>146</v>
      </c>
      <c r="M116" s="28">
        <v>16</v>
      </c>
      <c r="N116" s="29">
        <v>137</v>
      </c>
      <c r="O116" s="73">
        <f t="shared" si="2"/>
        <v>2192</v>
      </c>
      <c r="P116" s="26" t="s">
        <v>4</v>
      </c>
      <c r="Q116" s="54"/>
    </row>
    <row r="117" spans="1:17" ht="15.6" x14ac:dyDescent="0.25">
      <c r="A117" s="145" t="s">
        <v>34</v>
      </c>
      <c r="B117" s="146"/>
      <c r="C117" s="147" t="s">
        <v>27</v>
      </c>
      <c r="D117" s="148"/>
      <c r="E117" s="149" t="s">
        <v>334</v>
      </c>
      <c r="F117" s="149"/>
      <c r="G117" s="26" t="s">
        <v>333</v>
      </c>
      <c r="H117" s="145"/>
      <c r="I117" s="146"/>
      <c r="J117" s="26" t="s">
        <v>341</v>
      </c>
      <c r="K117" s="26">
        <v>3826</v>
      </c>
      <c r="L117" s="83" t="s">
        <v>146</v>
      </c>
      <c r="M117" s="28">
        <v>16</v>
      </c>
      <c r="N117" s="29">
        <v>119.16</v>
      </c>
      <c r="O117" s="73">
        <f t="shared" si="2"/>
        <v>1906.56</v>
      </c>
      <c r="P117" s="26" t="s">
        <v>4</v>
      </c>
      <c r="Q117" s="54"/>
    </row>
    <row r="118" spans="1:17" ht="15.6" x14ac:dyDescent="0.25">
      <c r="A118" s="145"/>
      <c r="B118" s="146"/>
      <c r="C118" s="147"/>
      <c r="D118" s="148"/>
      <c r="E118" s="149"/>
      <c r="F118" s="149"/>
      <c r="G118" s="26"/>
      <c r="H118" s="145"/>
      <c r="I118" s="146"/>
      <c r="J118" s="26"/>
      <c r="K118" s="26"/>
      <c r="L118" s="83"/>
      <c r="M118" s="28"/>
      <c r="N118" s="29"/>
      <c r="O118" s="73">
        <f t="shared" si="2"/>
        <v>0</v>
      </c>
      <c r="P118" s="26"/>
      <c r="Q118" s="54"/>
    </row>
    <row r="119" spans="1:17" ht="15.6" x14ac:dyDescent="0.25">
      <c r="A119" s="145"/>
      <c r="B119" s="146"/>
      <c r="C119" s="147"/>
      <c r="D119" s="148"/>
      <c r="E119" s="149"/>
      <c r="F119" s="149"/>
      <c r="G119" s="26"/>
      <c r="H119" s="145"/>
      <c r="I119" s="146"/>
      <c r="J119" s="26"/>
      <c r="K119" s="26"/>
      <c r="L119" s="83"/>
      <c r="M119" s="28"/>
      <c r="N119" s="29"/>
      <c r="O119" s="73">
        <f t="shared" si="2"/>
        <v>0</v>
      </c>
      <c r="P119" s="26"/>
      <c r="Q119" s="54"/>
    </row>
    <row r="120" spans="1:17" ht="15.6" x14ac:dyDescent="0.25">
      <c r="A120" s="145"/>
      <c r="B120" s="146"/>
      <c r="C120" s="147"/>
      <c r="D120" s="148"/>
      <c r="E120" s="149"/>
      <c r="F120" s="149"/>
      <c r="G120" s="26"/>
      <c r="H120" s="145"/>
      <c r="I120" s="146"/>
      <c r="J120" s="26"/>
      <c r="K120" s="26"/>
      <c r="L120" s="83"/>
      <c r="M120" s="28"/>
      <c r="N120" s="29"/>
      <c r="O120" s="73">
        <f t="shared" si="2"/>
        <v>0</v>
      </c>
      <c r="P120" s="26"/>
      <c r="Q120" s="54"/>
    </row>
    <row r="121" spans="1:17" ht="15.6" x14ac:dyDescent="0.25">
      <c r="A121" s="145"/>
      <c r="B121" s="146"/>
      <c r="C121" s="147"/>
      <c r="D121" s="148"/>
      <c r="E121" s="149"/>
      <c r="F121" s="149"/>
      <c r="G121" s="26"/>
      <c r="H121" s="145"/>
      <c r="I121" s="146"/>
      <c r="J121" s="26"/>
      <c r="K121" s="26"/>
      <c r="L121" s="83"/>
      <c r="M121" s="28"/>
      <c r="N121" s="29"/>
      <c r="O121" s="73">
        <f t="shared" si="2"/>
        <v>0</v>
      </c>
      <c r="P121" s="26"/>
      <c r="Q121" s="54"/>
    </row>
    <row r="122" spans="1:17" ht="15.6" x14ac:dyDescent="0.25">
      <c r="A122" s="145"/>
      <c r="B122" s="146"/>
      <c r="C122" s="147"/>
      <c r="D122" s="148"/>
      <c r="E122" s="149"/>
      <c r="F122" s="149"/>
      <c r="G122" s="26"/>
      <c r="H122" s="145"/>
      <c r="I122" s="146"/>
      <c r="J122" s="26"/>
      <c r="K122" s="26"/>
      <c r="L122" s="83"/>
      <c r="M122" s="28"/>
      <c r="N122" s="29"/>
      <c r="O122" s="73">
        <f t="shared" si="2"/>
        <v>0</v>
      </c>
      <c r="P122" s="26"/>
      <c r="Q122" s="54"/>
    </row>
    <row r="123" spans="1:17" ht="15.6" x14ac:dyDescent="0.25">
      <c r="A123" s="145"/>
      <c r="B123" s="146"/>
      <c r="C123" s="147"/>
      <c r="D123" s="148"/>
      <c r="E123" s="149"/>
      <c r="F123" s="149"/>
      <c r="G123" s="26"/>
      <c r="H123" s="145"/>
      <c r="I123" s="146"/>
      <c r="J123" s="26"/>
      <c r="K123" s="26"/>
      <c r="L123" s="83"/>
      <c r="M123" s="28"/>
      <c r="N123" s="29"/>
      <c r="O123" s="73">
        <f t="shared" si="2"/>
        <v>0</v>
      </c>
      <c r="P123" s="26"/>
      <c r="Q123" s="54"/>
    </row>
    <row r="124" spans="1:17" ht="15.6" x14ac:dyDescent="0.25">
      <c r="A124" s="145"/>
      <c r="B124" s="146"/>
      <c r="C124" s="147"/>
      <c r="D124" s="148"/>
      <c r="E124" s="149"/>
      <c r="F124" s="149"/>
      <c r="G124" s="26"/>
      <c r="H124" s="145"/>
      <c r="I124" s="146"/>
      <c r="J124" s="26"/>
      <c r="K124" s="26"/>
      <c r="L124" s="83"/>
      <c r="M124" s="28"/>
      <c r="N124" s="29"/>
      <c r="O124" s="73">
        <f t="shared" si="2"/>
        <v>0</v>
      </c>
      <c r="P124" s="26"/>
      <c r="Q124" s="54"/>
    </row>
    <row r="125" spans="1:17" ht="15.6" x14ac:dyDescent="0.25">
      <c r="A125" s="145"/>
      <c r="B125" s="146"/>
      <c r="C125" s="147"/>
      <c r="D125" s="148"/>
      <c r="E125" s="149"/>
      <c r="F125" s="149"/>
      <c r="G125" s="26"/>
      <c r="H125" s="145"/>
      <c r="I125" s="146"/>
      <c r="J125" s="26"/>
      <c r="K125" s="26"/>
      <c r="L125" s="83"/>
      <c r="M125" s="28"/>
      <c r="N125" s="29"/>
      <c r="O125" s="73">
        <f t="shared" si="2"/>
        <v>0</v>
      </c>
      <c r="P125" s="26"/>
      <c r="Q125" s="54"/>
    </row>
    <row r="126" spans="1:17" ht="15.6" x14ac:dyDescent="0.25">
      <c r="A126" s="145"/>
      <c r="B126" s="146"/>
      <c r="C126" s="147"/>
      <c r="D126" s="148"/>
      <c r="E126" s="149"/>
      <c r="F126" s="149"/>
      <c r="G126" s="26"/>
      <c r="H126" s="145"/>
      <c r="I126" s="146"/>
      <c r="J126" s="26"/>
      <c r="K126" s="26"/>
      <c r="L126" s="83"/>
      <c r="M126" s="28"/>
      <c r="N126" s="29"/>
      <c r="O126" s="73">
        <f t="shared" si="2"/>
        <v>0</v>
      </c>
      <c r="P126" s="26"/>
      <c r="Q126" s="54"/>
    </row>
    <row r="127" spans="1:17" ht="15.6" x14ac:dyDescent="0.25">
      <c r="A127" s="145"/>
      <c r="B127" s="146"/>
      <c r="C127" s="147"/>
      <c r="D127" s="148"/>
      <c r="E127" s="149"/>
      <c r="F127" s="149"/>
      <c r="G127" s="26"/>
      <c r="H127" s="145"/>
      <c r="I127" s="146"/>
      <c r="J127" s="26"/>
      <c r="K127" s="26"/>
      <c r="L127" s="83"/>
      <c r="M127" s="28"/>
      <c r="N127" s="29"/>
      <c r="O127" s="73">
        <f t="shared" si="2"/>
        <v>0</v>
      </c>
      <c r="P127" s="26"/>
      <c r="Q127" s="54"/>
    </row>
    <row r="128" spans="1:17" ht="15.6" x14ac:dyDescent="0.25">
      <c r="A128" s="145"/>
      <c r="B128" s="146"/>
      <c r="C128" s="147"/>
      <c r="D128" s="148"/>
      <c r="E128" s="149"/>
      <c r="F128" s="149"/>
      <c r="G128" s="26"/>
      <c r="H128" s="145"/>
      <c r="I128" s="146"/>
      <c r="J128" s="26"/>
      <c r="K128" s="26"/>
      <c r="L128" s="83"/>
      <c r="M128" s="28"/>
      <c r="N128" s="29"/>
      <c r="O128" s="73">
        <f t="shared" si="2"/>
        <v>0</v>
      </c>
      <c r="P128" s="26"/>
      <c r="Q128" s="54"/>
    </row>
    <row r="129" spans="1:17" ht="15.6" x14ac:dyDescent="0.25">
      <c r="A129" s="145"/>
      <c r="B129" s="146"/>
      <c r="C129" s="147"/>
      <c r="D129" s="148"/>
      <c r="E129" s="149"/>
      <c r="F129" s="149"/>
      <c r="G129" s="26"/>
      <c r="H129" s="145"/>
      <c r="I129" s="146"/>
      <c r="J129" s="26"/>
      <c r="K129" s="26"/>
      <c r="L129" s="83"/>
      <c r="M129" s="28"/>
      <c r="N129" s="29"/>
      <c r="O129" s="73">
        <f t="shared" si="2"/>
        <v>0</v>
      </c>
      <c r="P129" s="26"/>
      <c r="Q129" s="54"/>
    </row>
    <row r="130" spans="1:17" ht="15.6" x14ac:dyDescent="0.25">
      <c r="A130" s="145"/>
      <c r="B130" s="146"/>
      <c r="C130" s="147"/>
      <c r="D130" s="148"/>
      <c r="E130" s="149"/>
      <c r="F130" s="149"/>
      <c r="G130" s="26"/>
      <c r="H130" s="145"/>
      <c r="I130" s="146"/>
      <c r="J130" s="26"/>
      <c r="K130" s="26"/>
      <c r="L130" s="83"/>
      <c r="M130" s="28"/>
      <c r="N130" s="29"/>
      <c r="O130" s="73">
        <f t="shared" si="2"/>
        <v>0</v>
      </c>
      <c r="P130" s="26"/>
      <c r="Q130" s="54"/>
    </row>
    <row r="131" spans="1:17" ht="15.6" x14ac:dyDescent="0.25">
      <c r="A131" s="145"/>
      <c r="B131" s="146"/>
      <c r="C131" s="147"/>
      <c r="D131" s="148"/>
      <c r="E131" s="149"/>
      <c r="F131" s="149"/>
      <c r="G131" s="26"/>
      <c r="H131" s="145"/>
      <c r="I131" s="146"/>
      <c r="J131" s="26"/>
      <c r="K131" s="26"/>
      <c r="L131" s="83"/>
      <c r="M131" s="28"/>
      <c r="N131" s="29"/>
      <c r="O131" s="73">
        <f t="shared" si="2"/>
        <v>0</v>
      </c>
      <c r="P131" s="26"/>
      <c r="Q131" s="54"/>
    </row>
    <row r="132" spans="1:17" ht="15.6" x14ac:dyDescent="0.25">
      <c r="A132" s="145"/>
      <c r="B132" s="146"/>
      <c r="C132" s="147"/>
      <c r="D132" s="148"/>
      <c r="E132" s="149"/>
      <c r="F132" s="149"/>
      <c r="G132" s="26"/>
      <c r="H132" s="145"/>
      <c r="I132" s="146"/>
      <c r="J132" s="26"/>
      <c r="K132" s="26"/>
      <c r="L132" s="83"/>
      <c r="M132" s="28"/>
      <c r="N132" s="29"/>
      <c r="O132" s="73">
        <f t="shared" si="2"/>
        <v>0</v>
      </c>
      <c r="P132" s="26"/>
      <c r="Q132" s="54"/>
    </row>
    <row r="133" spans="1:17" ht="15.6" x14ac:dyDescent="0.25">
      <c r="A133" s="145"/>
      <c r="B133" s="146"/>
      <c r="C133" s="147"/>
      <c r="D133" s="148"/>
      <c r="E133" s="149"/>
      <c r="F133" s="149"/>
      <c r="G133" s="26"/>
      <c r="H133" s="145"/>
      <c r="I133" s="146"/>
      <c r="J133" s="26"/>
      <c r="K133" s="26"/>
      <c r="L133" s="83"/>
      <c r="M133" s="28"/>
      <c r="N133" s="29"/>
      <c r="O133" s="73">
        <f t="shared" si="2"/>
        <v>0</v>
      </c>
      <c r="P133" s="26"/>
      <c r="Q133" s="54"/>
    </row>
    <row r="134" spans="1:17" ht="15.6" x14ac:dyDescent="0.25">
      <c r="A134" s="145"/>
      <c r="B134" s="146"/>
      <c r="C134" s="147"/>
      <c r="D134" s="148"/>
      <c r="E134" s="149"/>
      <c r="F134" s="149"/>
      <c r="G134" s="26"/>
      <c r="H134" s="145"/>
      <c r="I134" s="146"/>
      <c r="J134" s="26"/>
      <c r="K134" s="26"/>
      <c r="L134" s="83"/>
      <c r="M134" s="28"/>
      <c r="N134" s="29"/>
      <c r="O134" s="73">
        <f t="shared" si="2"/>
        <v>0</v>
      </c>
      <c r="P134" s="26"/>
      <c r="Q134" s="54"/>
    </row>
    <row r="135" spans="1:17" ht="15.6" x14ac:dyDescent="0.25">
      <c r="A135" s="145"/>
      <c r="B135" s="146"/>
      <c r="C135" s="147"/>
      <c r="D135" s="148"/>
      <c r="E135" s="149"/>
      <c r="F135" s="149"/>
      <c r="G135" s="26"/>
      <c r="H135" s="145"/>
      <c r="I135" s="146"/>
      <c r="J135" s="26"/>
      <c r="K135" s="26"/>
      <c r="L135" s="83"/>
      <c r="M135" s="28"/>
      <c r="N135" s="29"/>
      <c r="O135" s="73">
        <f t="shared" si="2"/>
        <v>0</v>
      </c>
      <c r="P135" s="26"/>
      <c r="Q135" s="54"/>
    </row>
    <row r="136" spans="1:17" ht="15.6" x14ac:dyDescent="0.25">
      <c r="A136" s="145"/>
      <c r="B136" s="146"/>
      <c r="C136" s="147"/>
      <c r="D136" s="148"/>
      <c r="E136" s="149"/>
      <c r="F136" s="149"/>
      <c r="G136" s="26"/>
      <c r="H136" s="145"/>
      <c r="I136" s="146"/>
      <c r="J136" s="26"/>
      <c r="K136" s="26"/>
      <c r="L136" s="83"/>
      <c r="M136" s="28"/>
      <c r="N136" s="29"/>
      <c r="O136" s="73">
        <f t="shared" si="2"/>
        <v>0</v>
      </c>
      <c r="P136" s="26"/>
      <c r="Q136" s="54"/>
    </row>
    <row r="137" spans="1:17" ht="15.6" x14ac:dyDescent="0.25">
      <c r="A137" s="145"/>
      <c r="B137" s="146"/>
      <c r="C137" s="147"/>
      <c r="D137" s="148"/>
      <c r="E137" s="149"/>
      <c r="F137" s="149"/>
      <c r="G137" s="26"/>
      <c r="H137" s="145"/>
      <c r="I137" s="146"/>
      <c r="J137" s="26"/>
      <c r="K137" s="26"/>
      <c r="L137" s="83"/>
      <c r="M137" s="28"/>
      <c r="N137" s="29"/>
      <c r="O137" s="73">
        <f t="shared" si="2"/>
        <v>0</v>
      </c>
      <c r="P137" s="26"/>
      <c r="Q137" s="54"/>
    </row>
    <row r="138" spans="1:17" ht="15.6" x14ac:dyDescent="0.25">
      <c r="A138" s="145"/>
      <c r="B138" s="146"/>
      <c r="C138" s="147"/>
      <c r="D138" s="148"/>
      <c r="E138" s="149"/>
      <c r="F138" s="149"/>
      <c r="G138" s="26"/>
      <c r="H138" s="145"/>
      <c r="I138" s="146"/>
      <c r="J138" s="26"/>
      <c r="K138" s="26"/>
      <c r="L138" s="83"/>
      <c r="M138" s="28"/>
      <c r="N138" s="29"/>
      <c r="O138" s="73">
        <f t="shared" si="2"/>
        <v>0</v>
      </c>
      <c r="P138" s="26"/>
      <c r="Q138" s="54"/>
    </row>
    <row r="139" spans="1:17" ht="15.6" x14ac:dyDescent="0.25">
      <c r="A139" s="145"/>
      <c r="B139" s="146"/>
      <c r="C139" s="147"/>
      <c r="D139" s="148"/>
      <c r="E139" s="149"/>
      <c r="F139" s="149"/>
      <c r="G139" s="26"/>
      <c r="H139" s="145"/>
      <c r="I139" s="146"/>
      <c r="J139" s="26"/>
      <c r="K139" s="26"/>
      <c r="L139" s="83"/>
      <c r="M139" s="28"/>
      <c r="N139" s="29"/>
      <c r="O139" s="73">
        <f t="shared" si="2"/>
        <v>0</v>
      </c>
      <c r="P139" s="26"/>
      <c r="Q139" s="54"/>
    </row>
    <row r="140" spans="1:17" ht="15.6" x14ac:dyDescent="0.25">
      <c r="A140" s="145"/>
      <c r="B140" s="146"/>
      <c r="C140" s="147"/>
      <c r="D140" s="148"/>
      <c r="E140" s="149"/>
      <c r="F140" s="149"/>
      <c r="G140" s="26"/>
      <c r="H140" s="145"/>
      <c r="I140" s="146"/>
      <c r="J140" s="26"/>
      <c r="K140" s="26"/>
      <c r="L140" s="83"/>
      <c r="M140" s="28"/>
      <c r="N140" s="29"/>
      <c r="O140" s="73">
        <f t="shared" si="2"/>
        <v>0</v>
      </c>
      <c r="P140" s="26"/>
      <c r="Q140" s="54"/>
    </row>
    <row r="141" spans="1:17" ht="15.6" x14ac:dyDescent="0.25">
      <c r="A141" s="145"/>
      <c r="B141" s="146"/>
      <c r="C141" s="147"/>
      <c r="D141" s="148"/>
      <c r="E141" s="149"/>
      <c r="F141" s="149"/>
      <c r="G141" s="26"/>
      <c r="H141" s="145"/>
      <c r="I141" s="146"/>
      <c r="J141" s="26"/>
      <c r="K141" s="26"/>
      <c r="L141" s="83"/>
      <c r="M141" s="28"/>
      <c r="N141" s="29"/>
      <c r="O141" s="73">
        <f t="shared" si="2"/>
        <v>0</v>
      </c>
      <c r="P141" s="26"/>
      <c r="Q141" s="54"/>
    </row>
    <row r="142" spans="1:17" ht="15.6" x14ac:dyDescent="0.25">
      <c r="A142" s="145"/>
      <c r="B142" s="146"/>
      <c r="C142" s="147"/>
      <c r="D142" s="148"/>
      <c r="E142" s="149"/>
      <c r="F142" s="149"/>
      <c r="G142" s="26"/>
      <c r="H142" s="145"/>
      <c r="I142" s="146"/>
      <c r="J142" s="26"/>
      <c r="K142" s="26"/>
      <c r="L142" s="83"/>
      <c r="M142" s="28"/>
      <c r="N142" s="29"/>
      <c r="O142" s="73">
        <f t="shared" si="2"/>
        <v>0</v>
      </c>
      <c r="P142" s="26"/>
      <c r="Q142" s="54"/>
    </row>
    <row r="143" spans="1:17" ht="15.6" x14ac:dyDescent="0.25">
      <c r="A143" s="145"/>
      <c r="B143" s="146"/>
      <c r="C143" s="147"/>
      <c r="D143" s="148"/>
      <c r="E143" s="149"/>
      <c r="F143" s="149"/>
      <c r="G143" s="26"/>
      <c r="H143" s="145"/>
      <c r="I143" s="146"/>
      <c r="J143" s="26"/>
      <c r="K143" s="26"/>
      <c r="L143" s="83"/>
      <c r="M143" s="28"/>
      <c r="N143" s="29"/>
      <c r="O143" s="73">
        <f t="shared" si="2"/>
        <v>0</v>
      </c>
      <c r="P143" s="26"/>
      <c r="Q143" s="54"/>
    </row>
    <row r="144" spans="1:17" ht="15.6" x14ac:dyDescent="0.25">
      <c r="A144" s="145"/>
      <c r="B144" s="146"/>
      <c r="C144" s="147"/>
      <c r="D144" s="148"/>
      <c r="E144" s="149"/>
      <c r="F144" s="149"/>
      <c r="G144" s="26"/>
      <c r="H144" s="145"/>
      <c r="I144" s="146"/>
      <c r="J144" s="26"/>
      <c r="K144" s="26"/>
      <c r="L144" s="83"/>
      <c r="M144" s="28"/>
      <c r="N144" s="29"/>
      <c r="O144" s="73">
        <f t="shared" si="2"/>
        <v>0</v>
      </c>
      <c r="P144" s="26"/>
      <c r="Q144" s="54"/>
    </row>
    <row r="145" spans="1:17" ht="15.6" x14ac:dyDescent="0.25">
      <c r="A145" s="145"/>
      <c r="B145" s="146"/>
      <c r="C145" s="147"/>
      <c r="D145" s="148"/>
      <c r="E145" s="149"/>
      <c r="F145" s="149"/>
      <c r="G145" s="26"/>
      <c r="H145" s="145"/>
      <c r="I145" s="146"/>
      <c r="J145" s="26"/>
      <c r="K145" s="26"/>
      <c r="L145" s="83"/>
      <c r="M145" s="28"/>
      <c r="N145" s="29"/>
      <c r="O145" s="73">
        <f t="shared" si="2"/>
        <v>0</v>
      </c>
      <c r="P145" s="26"/>
      <c r="Q145" s="54"/>
    </row>
    <row r="146" spans="1:17" ht="15.6" x14ac:dyDescent="0.25">
      <c r="A146" s="145"/>
      <c r="B146" s="146"/>
      <c r="C146" s="147"/>
      <c r="D146" s="148"/>
      <c r="E146" s="149"/>
      <c r="F146" s="149"/>
      <c r="G146" s="26"/>
      <c r="H146" s="145"/>
      <c r="I146" s="146"/>
      <c r="J146" s="26"/>
      <c r="K146" s="26"/>
      <c r="L146" s="83"/>
      <c r="M146" s="28"/>
      <c r="N146" s="29"/>
      <c r="O146" s="73">
        <f t="shared" si="2"/>
        <v>0</v>
      </c>
      <c r="P146" s="26"/>
      <c r="Q146" s="54"/>
    </row>
    <row r="147" spans="1:17" ht="15.6" x14ac:dyDescent="0.25">
      <c r="A147" s="145"/>
      <c r="B147" s="146"/>
      <c r="C147" s="147"/>
      <c r="D147" s="148"/>
      <c r="E147" s="149"/>
      <c r="F147" s="149"/>
      <c r="G147" s="26"/>
      <c r="H147" s="145"/>
      <c r="I147" s="146"/>
      <c r="J147" s="26"/>
      <c r="K147" s="26"/>
      <c r="L147" s="83"/>
      <c r="M147" s="28"/>
      <c r="N147" s="29"/>
      <c r="O147" s="73">
        <f t="shared" si="2"/>
        <v>0</v>
      </c>
      <c r="P147" s="26"/>
      <c r="Q147" s="54"/>
    </row>
    <row r="148" spans="1:17" ht="15.6" x14ac:dyDescent="0.25">
      <c r="A148" s="145"/>
      <c r="B148" s="146"/>
      <c r="C148" s="147"/>
      <c r="D148" s="148"/>
      <c r="E148" s="149"/>
      <c r="F148" s="149"/>
      <c r="G148" s="26"/>
      <c r="H148" s="145"/>
      <c r="I148" s="146"/>
      <c r="J148" s="26"/>
      <c r="K148" s="26"/>
      <c r="L148" s="83"/>
      <c r="M148" s="28"/>
      <c r="N148" s="29"/>
      <c r="O148" s="73">
        <f t="shared" si="2"/>
        <v>0</v>
      </c>
      <c r="P148" s="26"/>
      <c r="Q148" s="54"/>
    </row>
    <row r="149" spans="1:17" ht="15.6" x14ac:dyDescent="0.25">
      <c r="A149" s="145"/>
      <c r="B149" s="146"/>
      <c r="C149" s="147"/>
      <c r="D149" s="148"/>
      <c r="E149" s="149"/>
      <c r="F149" s="149"/>
      <c r="G149" s="26"/>
      <c r="H149" s="145"/>
      <c r="I149" s="146"/>
      <c r="J149" s="26"/>
      <c r="K149" s="26"/>
      <c r="L149" s="83"/>
      <c r="M149" s="28"/>
      <c r="N149" s="29"/>
      <c r="O149" s="73">
        <f t="shared" si="2"/>
        <v>0</v>
      </c>
      <c r="P149" s="26"/>
      <c r="Q149" s="54"/>
    </row>
    <row r="150" spans="1:17" ht="15.6" x14ac:dyDescent="0.25">
      <c r="A150" s="145"/>
      <c r="B150" s="146"/>
      <c r="C150" s="147"/>
      <c r="D150" s="148"/>
      <c r="E150" s="149"/>
      <c r="F150" s="149"/>
      <c r="G150" s="26"/>
      <c r="H150" s="145"/>
      <c r="I150" s="146"/>
      <c r="J150" s="26"/>
      <c r="K150" s="26"/>
      <c r="L150" s="83"/>
      <c r="M150" s="28"/>
      <c r="N150" s="29"/>
      <c r="O150" s="73">
        <f t="shared" si="2"/>
        <v>0</v>
      </c>
      <c r="P150" s="26"/>
      <c r="Q150" s="54"/>
    </row>
    <row r="151" spans="1:17" ht="15.6" x14ac:dyDescent="0.25">
      <c r="A151" s="145"/>
      <c r="B151" s="146"/>
      <c r="C151" s="147"/>
      <c r="D151" s="148"/>
      <c r="E151" s="149"/>
      <c r="F151" s="149"/>
      <c r="G151" s="26"/>
      <c r="H151" s="145"/>
      <c r="I151" s="146"/>
      <c r="J151" s="26"/>
      <c r="K151" s="26"/>
      <c r="L151" s="83"/>
      <c r="M151" s="28"/>
      <c r="N151" s="29"/>
      <c r="O151" s="73">
        <f t="shared" si="2"/>
        <v>0</v>
      </c>
      <c r="P151" s="26"/>
      <c r="Q151" s="54"/>
    </row>
    <row r="152" spans="1:17" ht="15.6" x14ac:dyDescent="0.25">
      <c r="A152" s="145"/>
      <c r="B152" s="146"/>
      <c r="C152" s="147"/>
      <c r="D152" s="148"/>
      <c r="E152" s="149"/>
      <c r="F152" s="149"/>
      <c r="G152" s="26"/>
      <c r="H152" s="145"/>
      <c r="I152" s="146"/>
      <c r="J152" s="26"/>
      <c r="K152" s="26"/>
      <c r="L152" s="83"/>
      <c r="M152" s="28"/>
      <c r="N152" s="29"/>
      <c r="O152" s="73">
        <f t="shared" si="2"/>
        <v>0</v>
      </c>
      <c r="P152" s="26"/>
      <c r="Q152" s="54"/>
    </row>
    <row r="153" spans="1:17" ht="15.6" x14ac:dyDescent="0.25">
      <c r="A153" s="145"/>
      <c r="B153" s="146"/>
      <c r="C153" s="147"/>
      <c r="D153" s="148"/>
      <c r="E153" s="149"/>
      <c r="F153" s="149"/>
      <c r="G153" s="26"/>
      <c r="H153" s="145"/>
      <c r="I153" s="146"/>
      <c r="J153" s="26"/>
      <c r="K153" s="26"/>
      <c r="L153" s="83"/>
      <c r="M153" s="28"/>
      <c r="N153" s="29"/>
      <c r="O153" s="73">
        <f t="shared" si="2"/>
        <v>0</v>
      </c>
      <c r="P153" s="26"/>
      <c r="Q153" s="54"/>
    </row>
    <row r="154" spans="1:17" ht="15.6" x14ac:dyDescent="0.25">
      <c r="A154" s="145"/>
      <c r="B154" s="146"/>
      <c r="C154" s="147"/>
      <c r="D154" s="148"/>
      <c r="E154" s="149"/>
      <c r="F154" s="149"/>
      <c r="G154" s="26"/>
      <c r="H154" s="145"/>
      <c r="I154" s="146"/>
      <c r="J154" s="26"/>
      <c r="K154" s="26"/>
      <c r="L154" s="83"/>
      <c r="M154" s="28"/>
      <c r="N154" s="29"/>
      <c r="O154" s="73">
        <f t="shared" si="2"/>
        <v>0</v>
      </c>
      <c r="P154" s="26"/>
      <c r="Q154" s="54"/>
    </row>
    <row r="155" spans="1:17" ht="15.6" x14ac:dyDescent="0.25">
      <c r="A155" s="145"/>
      <c r="B155" s="146"/>
      <c r="C155" s="147"/>
      <c r="D155" s="148"/>
      <c r="E155" s="149"/>
      <c r="F155" s="149"/>
      <c r="G155" s="26"/>
      <c r="H155" s="145"/>
      <c r="I155" s="146"/>
      <c r="J155" s="26"/>
      <c r="K155" s="26"/>
      <c r="L155" s="83"/>
      <c r="M155" s="28"/>
      <c r="N155" s="29"/>
      <c r="O155" s="73">
        <f t="shared" si="2"/>
        <v>0</v>
      </c>
      <c r="P155" s="26"/>
      <c r="Q155" s="54"/>
    </row>
    <row r="156" spans="1:17" ht="15.6" x14ac:dyDescent="0.25">
      <c r="A156" s="145"/>
      <c r="B156" s="146"/>
      <c r="C156" s="147"/>
      <c r="D156" s="148"/>
      <c r="E156" s="149"/>
      <c r="F156" s="149"/>
      <c r="G156" s="26"/>
      <c r="H156" s="145"/>
      <c r="I156" s="146"/>
      <c r="J156" s="26"/>
      <c r="K156" s="26"/>
      <c r="L156" s="83"/>
      <c r="M156" s="28"/>
      <c r="N156" s="29"/>
      <c r="O156" s="73">
        <f t="shared" si="2"/>
        <v>0</v>
      </c>
      <c r="P156" s="26"/>
      <c r="Q156" s="54"/>
    </row>
    <row r="157" spans="1:17" ht="15.6" x14ac:dyDescent="0.25">
      <c r="A157" s="145"/>
      <c r="B157" s="146"/>
      <c r="C157" s="147"/>
      <c r="D157" s="148"/>
      <c r="E157" s="149"/>
      <c r="F157" s="149"/>
      <c r="G157" s="26"/>
      <c r="H157" s="145"/>
      <c r="I157" s="146"/>
      <c r="J157" s="26"/>
      <c r="K157" s="26"/>
      <c r="L157" s="83"/>
      <c r="M157" s="28"/>
      <c r="N157" s="29"/>
      <c r="O157" s="73">
        <f t="shared" si="2"/>
        <v>0</v>
      </c>
      <c r="P157" s="26"/>
      <c r="Q157" s="54"/>
    </row>
    <row r="158" spans="1:17" ht="15.6" x14ac:dyDescent="0.25">
      <c r="A158" s="145"/>
      <c r="B158" s="146"/>
      <c r="C158" s="147"/>
      <c r="D158" s="148"/>
      <c r="E158" s="149"/>
      <c r="F158" s="149"/>
      <c r="G158" s="26"/>
      <c r="H158" s="145"/>
      <c r="I158" s="146"/>
      <c r="J158" s="26"/>
      <c r="K158" s="26"/>
      <c r="L158" s="83"/>
      <c r="M158" s="28"/>
      <c r="N158" s="29"/>
      <c r="O158" s="73">
        <f t="shared" si="2"/>
        <v>0</v>
      </c>
      <c r="P158" s="26"/>
      <c r="Q158" s="54"/>
    </row>
    <row r="159" spans="1:17" ht="15.6" x14ac:dyDescent="0.25">
      <c r="A159" s="145"/>
      <c r="B159" s="146"/>
      <c r="C159" s="147"/>
      <c r="D159" s="148"/>
      <c r="E159" s="149"/>
      <c r="F159" s="149"/>
      <c r="G159" s="26"/>
      <c r="H159" s="145"/>
      <c r="I159" s="146"/>
      <c r="J159" s="26"/>
      <c r="K159" s="26"/>
      <c r="L159" s="83"/>
      <c r="M159" s="28"/>
      <c r="N159" s="29"/>
      <c r="O159" s="73">
        <f t="shared" si="2"/>
        <v>0</v>
      </c>
      <c r="P159" s="26"/>
      <c r="Q159" s="54"/>
    </row>
    <row r="160" spans="1:17" ht="15.6" x14ac:dyDescent="0.25">
      <c r="A160" s="145"/>
      <c r="B160" s="146"/>
      <c r="C160" s="147"/>
      <c r="D160" s="148"/>
      <c r="E160" s="149"/>
      <c r="F160" s="149"/>
      <c r="G160" s="26"/>
      <c r="H160" s="145"/>
      <c r="I160" s="146"/>
      <c r="J160" s="26"/>
      <c r="K160" s="26"/>
      <c r="L160" s="83"/>
      <c r="M160" s="28"/>
      <c r="N160" s="29"/>
      <c r="O160" s="73">
        <f t="shared" si="2"/>
        <v>0</v>
      </c>
      <c r="P160" s="26"/>
      <c r="Q160" s="54"/>
    </row>
    <row r="161" spans="1:17" ht="15.6" x14ac:dyDescent="0.25">
      <c r="A161" s="145"/>
      <c r="B161" s="146"/>
      <c r="C161" s="147"/>
      <c r="D161" s="148"/>
      <c r="E161" s="149"/>
      <c r="F161" s="149"/>
      <c r="G161" s="26"/>
      <c r="H161" s="145"/>
      <c r="I161" s="146"/>
      <c r="J161" s="26"/>
      <c r="K161" s="26"/>
      <c r="L161" s="83"/>
      <c r="M161" s="28"/>
      <c r="N161" s="29"/>
      <c r="O161" s="73">
        <f t="shared" si="2"/>
        <v>0</v>
      </c>
      <c r="P161" s="26"/>
      <c r="Q161" s="54"/>
    </row>
    <row r="162" spans="1:17" ht="15.6" x14ac:dyDescent="0.25">
      <c r="A162" s="145"/>
      <c r="B162" s="146"/>
      <c r="C162" s="147"/>
      <c r="D162" s="148"/>
      <c r="E162" s="149"/>
      <c r="F162" s="149"/>
      <c r="G162" s="26"/>
      <c r="H162" s="145"/>
      <c r="I162" s="146"/>
      <c r="J162" s="26"/>
      <c r="K162" s="26"/>
      <c r="L162" s="83"/>
      <c r="M162" s="28"/>
      <c r="N162" s="29"/>
      <c r="O162" s="73">
        <f t="shared" si="2"/>
        <v>0</v>
      </c>
      <c r="P162" s="26"/>
      <c r="Q162" s="54"/>
    </row>
    <row r="163" spans="1:17" ht="15.6" x14ac:dyDescent="0.25">
      <c r="A163" s="145"/>
      <c r="B163" s="146"/>
      <c r="C163" s="147"/>
      <c r="D163" s="148"/>
      <c r="E163" s="149"/>
      <c r="F163" s="149"/>
      <c r="G163" s="26"/>
      <c r="H163" s="145"/>
      <c r="I163" s="146"/>
      <c r="J163" s="26"/>
      <c r="K163" s="26"/>
      <c r="L163" s="83"/>
      <c r="M163" s="28"/>
      <c r="N163" s="29"/>
      <c r="O163" s="73">
        <f t="shared" si="2"/>
        <v>0</v>
      </c>
      <c r="P163" s="26"/>
      <c r="Q163" s="54"/>
    </row>
    <row r="164" spans="1:17" ht="15.6" x14ac:dyDescent="0.25">
      <c r="A164" s="145"/>
      <c r="B164" s="146"/>
      <c r="C164" s="147"/>
      <c r="D164" s="148"/>
      <c r="E164" s="149"/>
      <c r="F164" s="149"/>
      <c r="G164" s="26"/>
      <c r="H164" s="145"/>
      <c r="I164" s="146"/>
      <c r="J164" s="26"/>
      <c r="K164" s="26"/>
      <c r="L164" s="83"/>
      <c r="M164" s="28"/>
      <c r="N164" s="29"/>
      <c r="O164" s="73">
        <f t="shared" ref="O164:O227" si="3">$M164*$N164</f>
        <v>0</v>
      </c>
      <c r="P164" s="26"/>
      <c r="Q164" s="54"/>
    </row>
    <row r="165" spans="1:17" ht="15.6" x14ac:dyDescent="0.25">
      <c r="A165" s="145"/>
      <c r="B165" s="146"/>
      <c r="C165" s="147"/>
      <c r="D165" s="148"/>
      <c r="E165" s="149"/>
      <c r="F165" s="149"/>
      <c r="G165" s="26"/>
      <c r="H165" s="145"/>
      <c r="I165" s="146"/>
      <c r="J165" s="26"/>
      <c r="K165" s="26"/>
      <c r="L165" s="83"/>
      <c r="M165" s="28"/>
      <c r="N165" s="29"/>
      <c r="O165" s="73">
        <f t="shared" si="3"/>
        <v>0</v>
      </c>
      <c r="P165" s="26"/>
      <c r="Q165" s="54"/>
    </row>
    <row r="166" spans="1:17" ht="15.6" x14ac:dyDescent="0.25">
      <c r="A166" s="145"/>
      <c r="B166" s="146"/>
      <c r="C166" s="147"/>
      <c r="D166" s="148"/>
      <c r="E166" s="149"/>
      <c r="F166" s="149"/>
      <c r="G166" s="26"/>
      <c r="H166" s="145"/>
      <c r="I166" s="146"/>
      <c r="J166" s="26"/>
      <c r="K166" s="26"/>
      <c r="L166" s="83"/>
      <c r="M166" s="28"/>
      <c r="N166" s="29"/>
      <c r="O166" s="73">
        <f t="shared" si="3"/>
        <v>0</v>
      </c>
      <c r="P166" s="26"/>
      <c r="Q166" s="54"/>
    </row>
    <row r="167" spans="1:17" ht="15.6" x14ac:dyDescent="0.25">
      <c r="A167" s="145"/>
      <c r="B167" s="146"/>
      <c r="C167" s="147"/>
      <c r="D167" s="148"/>
      <c r="E167" s="149"/>
      <c r="F167" s="149"/>
      <c r="G167" s="26"/>
      <c r="H167" s="145"/>
      <c r="I167" s="146"/>
      <c r="J167" s="26"/>
      <c r="K167" s="26"/>
      <c r="L167" s="83"/>
      <c r="M167" s="28"/>
      <c r="N167" s="29"/>
      <c r="O167" s="73">
        <f t="shared" si="3"/>
        <v>0</v>
      </c>
      <c r="P167" s="26"/>
      <c r="Q167" s="54"/>
    </row>
    <row r="168" spans="1:17" ht="15.6" x14ac:dyDescent="0.25">
      <c r="A168" s="145"/>
      <c r="B168" s="146"/>
      <c r="C168" s="147"/>
      <c r="D168" s="148"/>
      <c r="E168" s="149"/>
      <c r="F168" s="149"/>
      <c r="G168" s="26"/>
      <c r="H168" s="145"/>
      <c r="I168" s="146"/>
      <c r="J168" s="26"/>
      <c r="K168" s="26"/>
      <c r="L168" s="83"/>
      <c r="M168" s="28"/>
      <c r="N168" s="29"/>
      <c r="O168" s="73">
        <f t="shared" si="3"/>
        <v>0</v>
      </c>
      <c r="P168" s="26"/>
      <c r="Q168" s="54"/>
    </row>
    <row r="169" spans="1:17" ht="15.6" x14ac:dyDescent="0.25">
      <c r="A169" s="145"/>
      <c r="B169" s="146"/>
      <c r="C169" s="147"/>
      <c r="D169" s="148"/>
      <c r="E169" s="149"/>
      <c r="F169" s="149"/>
      <c r="G169" s="26"/>
      <c r="H169" s="145"/>
      <c r="I169" s="146"/>
      <c r="J169" s="26"/>
      <c r="K169" s="26"/>
      <c r="L169" s="83"/>
      <c r="M169" s="28"/>
      <c r="N169" s="29"/>
      <c r="O169" s="73">
        <f t="shared" si="3"/>
        <v>0</v>
      </c>
      <c r="P169" s="26"/>
      <c r="Q169" s="54"/>
    </row>
    <row r="170" spans="1:17" ht="15.6" x14ac:dyDescent="0.25">
      <c r="A170" s="145"/>
      <c r="B170" s="146"/>
      <c r="C170" s="147"/>
      <c r="D170" s="148"/>
      <c r="E170" s="149"/>
      <c r="F170" s="149"/>
      <c r="G170" s="26"/>
      <c r="H170" s="145"/>
      <c r="I170" s="146"/>
      <c r="J170" s="26"/>
      <c r="K170" s="26"/>
      <c r="L170" s="83"/>
      <c r="M170" s="28"/>
      <c r="N170" s="29"/>
      <c r="O170" s="73">
        <f t="shared" si="3"/>
        <v>0</v>
      </c>
      <c r="P170" s="26"/>
      <c r="Q170" s="54"/>
    </row>
    <row r="171" spans="1:17" ht="15.6" x14ac:dyDescent="0.25">
      <c r="A171" s="145"/>
      <c r="B171" s="146"/>
      <c r="C171" s="147"/>
      <c r="D171" s="148"/>
      <c r="E171" s="149"/>
      <c r="F171" s="149"/>
      <c r="G171" s="26"/>
      <c r="H171" s="145"/>
      <c r="I171" s="146"/>
      <c r="J171" s="26"/>
      <c r="K171" s="26"/>
      <c r="L171" s="83"/>
      <c r="M171" s="28"/>
      <c r="N171" s="29"/>
      <c r="O171" s="73">
        <f t="shared" si="3"/>
        <v>0</v>
      </c>
      <c r="P171" s="26"/>
      <c r="Q171" s="54"/>
    </row>
    <row r="172" spans="1:17" ht="15.6" x14ac:dyDescent="0.25">
      <c r="A172" s="145"/>
      <c r="B172" s="146"/>
      <c r="C172" s="147"/>
      <c r="D172" s="148"/>
      <c r="E172" s="149"/>
      <c r="F172" s="149"/>
      <c r="G172" s="26"/>
      <c r="H172" s="145"/>
      <c r="I172" s="146"/>
      <c r="J172" s="26"/>
      <c r="K172" s="26"/>
      <c r="L172" s="83"/>
      <c r="M172" s="28"/>
      <c r="N172" s="29"/>
      <c r="O172" s="73">
        <f t="shared" si="3"/>
        <v>0</v>
      </c>
      <c r="P172" s="26"/>
      <c r="Q172" s="54"/>
    </row>
    <row r="173" spans="1:17" ht="15.6" x14ac:dyDescent="0.25">
      <c r="A173" s="145"/>
      <c r="B173" s="146"/>
      <c r="C173" s="147"/>
      <c r="D173" s="148"/>
      <c r="E173" s="149"/>
      <c r="F173" s="149"/>
      <c r="G173" s="26"/>
      <c r="H173" s="145"/>
      <c r="I173" s="146"/>
      <c r="J173" s="26"/>
      <c r="K173" s="26"/>
      <c r="L173" s="83"/>
      <c r="M173" s="28"/>
      <c r="N173" s="29"/>
      <c r="O173" s="73">
        <f t="shared" si="3"/>
        <v>0</v>
      </c>
      <c r="P173" s="26"/>
      <c r="Q173" s="54"/>
    </row>
    <row r="174" spans="1:17" ht="15.6" x14ac:dyDescent="0.25">
      <c r="A174" s="145"/>
      <c r="B174" s="146"/>
      <c r="C174" s="147"/>
      <c r="D174" s="148"/>
      <c r="E174" s="149"/>
      <c r="F174" s="149"/>
      <c r="G174" s="26"/>
      <c r="H174" s="145"/>
      <c r="I174" s="146"/>
      <c r="J174" s="26"/>
      <c r="K174" s="26"/>
      <c r="L174" s="83"/>
      <c r="M174" s="28"/>
      <c r="N174" s="29"/>
      <c r="O174" s="73">
        <f t="shared" si="3"/>
        <v>0</v>
      </c>
      <c r="P174" s="26"/>
      <c r="Q174" s="54"/>
    </row>
    <row r="175" spans="1:17" ht="15.6" x14ac:dyDescent="0.25">
      <c r="A175" s="145"/>
      <c r="B175" s="146"/>
      <c r="C175" s="147"/>
      <c r="D175" s="148"/>
      <c r="E175" s="149"/>
      <c r="F175" s="149"/>
      <c r="G175" s="26"/>
      <c r="H175" s="145"/>
      <c r="I175" s="146"/>
      <c r="J175" s="26"/>
      <c r="K175" s="26"/>
      <c r="L175" s="83"/>
      <c r="M175" s="28"/>
      <c r="N175" s="29"/>
      <c r="O175" s="73">
        <f t="shared" si="3"/>
        <v>0</v>
      </c>
      <c r="P175" s="26"/>
      <c r="Q175" s="54"/>
    </row>
    <row r="176" spans="1:17" ht="15.6" x14ac:dyDescent="0.25">
      <c r="A176" s="145"/>
      <c r="B176" s="146"/>
      <c r="C176" s="147"/>
      <c r="D176" s="148"/>
      <c r="E176" s="149"/>
      <c r="F176" s="149"/>
      <c r="G176" s="26"/>
      <c r="H176" s="145"/>
      <c r="I176" s="146"/>
      <c r="J176" s="26"/>
      <c r="K176" s="26"/>
      <c r="L176" s="83"/>
      <c r="M176" s="28"/>
      <c r="N176" s="29"/>
      <c r="O176" s="73">
        <f t="shared" si="3"/>
        <v>0</v>
      </c>
      <c r="P176" s="26"/>
      <c r="Q176" s="54"/>
    </row>
    <row r="177" spans="1:17" ht="15.6" x14ac:dyDescent="0.25">
      <c r="A177" s="145"/>
      <c r="B177" s="146"/>
      <c r="C177" s="147"/>
      <c r="D177" s="148"/>
      <c r="E177" s="149"/>
      <c r="F177" s="149"/>
      <c r="G177" s="26"/>
      <c r="H177" s="145"/>
      <c r="I177" s="146"/>
      <c r="J177" s="26"/>
      <c r="K177" s="26"/>
      <c r="L177" s="83"/>
      <c r="M177" s="28"/>
      <c r="N177" s="29"/>
      <c r="O177" s="73">
        <f t="shared" si="3"/>
        <v>0</v>
      </c>
      <c r="P177" s="26"/>
      <c r="Q177" s="54"/>
    </row>
    <row r="178" spans="1:17" ht="15.6" x14ac:dyDescent="0.25">
      <c r="A178" s="145"/>
      <c r="B178" s="146"/>
      <c r="C178" s="147"/>
      <c r="D178" s="148"/>
      <c r="E178" s="149"/>
      <c r="F178" s="149"/>
      <c r="G178" s="26"/>
      <c r="H178" s="145"/>
      <c r="I178" s="146"/>
      <c r="J178" s="26"/>
      <c r="K178" s="26"/>
      <c r="L178" s="83"/>
      <c r="M178" s="28"/>
      <c r="N178" s="29"/>
      <c r="O178" s="73">
        <f t="shared" si="3"/>
        <v>0</v>
      </c>
      <c r="P178" s="26"/>
      <c r="Q178" s="54"/>
    </row>
    <row r="179" spans="1:17" ht="15.6" x14ac:dyDescent="0.25">
      <c r="A179" s="145"/>
      <c r="B179" s="146"/>
      <c r="C179" s="147"/>
      <c r="D179" s="148"/>
      <c r="E179" s="149"/>
      <c r="F179" s="149"/>
      <c r="G179" s="26"/>
      <c r="H179" s="145"/>
      <c r="I179" s="146"/>
      <c r="J179" s="26"/>
      <c r="K179" s="26"/>
      <c r="L179" s="83"/>
      <c r="M179" s="28"/>
      <c r="N179" s="29"/>
      <c r="O179" s="73">
        <f t="shared" si="3"/>
        <v>0</v>
      </c>
      <c r="P179" s="26"/>
      <c r="Q179" s="54"/>
    </row>
    <row r="180" spans="1:17" ht="15.6" x14ac:dyDescent="0.25">
      <c r="A180" s="145"/>
      <c r="B180" s="146"/>
      <c r="C180" s="147"/>
      <c r="D180" s="148"/>
      <c r="E180" s="149"/>
      <c r="F180" s="149"/>
      <c r="G180" s="26"/>
      <c r="H180" s="145"/>
      <c r="I180" s="146"/>
      <c r="J180" s="26"/>
      <c r="K180" s="26"/>
      <c r="L180" s="83"/>
      <c r="M180" s="28"/>
      <c r="N180" s="29"/>
      <c r="O180" s="73">
        <f t="shared" si="3"/>
        <v>0</v>
      </c>
      <c r="P180" s="26"/>
      <c r="Q180" s="54"/>
    </row>
    <row r="181" spans="1:17" ht="15.6" x14ac:dyDescent="0.25">
      <c r="A181" s="145"/>
      <c r="B181" s="146"/>
      <c r="C181" s="147"/>
      <c r="D181" s="148"/>
      <c r="E181" s="149"/>
      <c r="F181" s="149"/>
      <c r="G181" s="26"/>
      <c r="H181" s="145"/>
      <c r="I181" s="146"/>
      <c r="J181" s="26"/>
      <c r="K181" s="26"/>
      <c r="L181" s="83"/>
      <c r="M181" s="28"/>
      <c r="N181" s="29"/>
      <c r="O181" s="73">
        <f t="shared" si="3"/>
        <v>0</v>
      </c>
      <c r="P181" s="26"/>
      <c r="Q181" s="54"/>
    </row>
    <row r="182" spans="1:17" ht="15.6" x14ac:dyDescent="0.25">
      <c r="A182" s="145"/>
      <c r="B182" s="146"/>
      <c r="C182" s="147"/>
      <c r="D182" s="148"/>
      <c r="E182" s="149"/>
      <c r="F182" s="149"/>
      <c r="G182" s="26"/>
      <c r="H182" s="145"/>
      <c r="I182" s="146"/>
      <c r="J182" s="26"/>
      <c r="K182" s="26"/>
      <c r="L182" s="83"/>
      <c r="M182" s="28"/>
      <c r="N182" s="29"/>
      <c r="O182" s="73">
        <f t="shared" si="3"/>
        <v>0</v>
      </c>
      <c r="P182" s="26"/>
      <c r="Q182" s="54"/>
    </row>
    <row r="183" spans="1:17" ht="15.6" x14ac:dyDescent="0.25">
      <c r="A183" s="145"/>
      <c r="B183" s="146"/>
      <c r="C183" s="147"/>
      <c r="D183" s="148"/>
      <c r="E183" s="149"/>
      <c r="F183" s="149"/>
      <c r="G183" s="26"/>
      <c r="H183" s="145"/>
      <c r="I183" s="146"/>
      <c r="J183" s="26"/>
      <c r="K183" s="26"/>
      <c r="L183" s="83"/>
      <c r="M183" s="28"/>
      <c r="N183" s="29"/>
      <c r="O183" s="73">
        <f t="shared" si="3"/>
        <v>0</v>
      </c>
      <c r="P183" s="26"/>
      <c r="Q183" s="54"/>
    </row>
    <row r="184" spans="1:17" ht="15.6" x14ac:dyDescent="0.25">
      <c r="A184" s="145"/>
      <c r="B184" s="146"/>
      <c r="C184" s="147"/>
      <c r="D184" s="148"/>
      <c r="E184" s="149"/>
      <c r="F184" s="149"/>
      <c r="G184" s="26"/>
      <c r="H184" s="145"/>
      <c r="I184" s="146"/>
      <c r="J184" s="26"/>
      <c r="K184" s="26"/>
      <c r="L184" s="83"/>
      <c r="M184" s="28"/>
      <c r="N184" s="29"/>
      <c r="O184" s="73">
        <f t="shared" si="3"/>
        <v>0</v>
      </c>
      <c r="P184" s="26"/>
      <c r="Q184" s="54"/>
    </row>
    <row r="185" spans="1:17" ht="15.6" x14ac:dyDescent="0.25">
      <c r="A185" s="145"/>
      <c r="B185" s="146"/>
      <c r="C185" s="147"/>
      <c r="D185" s="148"/>
      <c r="E185" s="149"/>
      <c r="F185" s="149"/>
      <c r="G185" s="26"/>
      <c r="H185" s="145"/>
      <c r="I185" s="146"/>
      <c r="J185" s="26"/>
      <c r="K185" s="26"/>
      <c r="L185" s="83"/>
      <c r="M185" s="28"/>
      <c r="N185" s="29"/>
      <c r="O185" s="73">
        <f t="shared" si="3"/>
        <v>0</v>
      </c>
      <c r="P185" s="26"/>
      <c r="Q185" s="54"/>
    </row>
    <row r="186" spans="1:17" ht="15.6" x14ac:dyDescent="0.25">
      <c r="A186" s="145"/>
      <c r="B186" s="146"/>
      <c r="C186" s="147"/>
      <c r="D186" s="148"/>
      <c r="E186" s="149"/>
      <c r="F186" s="149"/>
      <c r="G186" s="26"/>
      <c r="H186" s="145"/>
      <c r="I186" s="146"/>
      <c r="J186" s="26"/>
      <c r="K186" s="26"/>
      <c r="L186" s="83"/>
      <c r="M186" s="28"/>
      <c r="N186" s="29"/>
      <c r="O186" s="73">
        <f t="shared" si="3"/>
        <v>0</v>
      </c>
      <c r="P186" s="26"/>
      <c r="Q186" s="54"/>
    </row>
    <row r="187" spans="1:17" ht="15.6" x14ac:dyDescent="0.25">
      <c r="A187" s="145"/>
      <c r="B187" s="146"/>
      <c r="C187" s="147"/>
      <c r="D187" s="148"/>
      <c r="E187" s="149"/>
      <c r="F187" s="149"/>
      <c r="G187" s="26"/>
      <c r="H187" s="145"/>
      <c r="I187" s="146"/>
      <c r="J187" s="26"/>
      <c r="K187" s="26"/>
      <c r="L187" s="83"/>
      <c r="M187" s="28"/>
      <c r="N187" s="29"/>
      <c r="O187" s="73">
        <f t="shared" si="3"/>
        <v>0</v>
      </c>
      <c r="P187" s="26"/>
      <c r="Q187" s="54"/>
    </row>
    <row r="188" spans="1:17" ht="15.6" x14ac:dyDescent="0.25">
      <c r="A188" s="145"/>
      <c r="B188" s="146"/>
      <c r="C188" s="147"/>
      <c r="D188" s="148"/>
      <c r="E188" s="149"/>
      <c r="F188" s="149"/>
      <c r="G188" s="26"/>
      <c r="H188" s="145"/>
      <c r="I188" s="146"/>
      <c r="J188" s="26"/>
      <c r="K188" s="26"/>
      <c r="L188" s="83"/>
      <c r="M188" s="28"/>
      <c r="N188" s="29"/>
      <c r="O188" s="73">
        <f t="shared" si="3"/>
        <v>0</v>
      </c>
      <c r="P188" s="26"/>
      <c r="Q188" s="54"/>
    </row>
    <row r="189" spans="1:17" ht="15.6" x14ac:dyDescent="0.25">
      <c r="A189" s="145"/>
      <c r="B189" s="146"/>
      <c r="C189" s="147"/>
      <c r="D189" s="148"/>
      <c r="E189" s="149"/>
      <c r="F189" s="149"/>
      <c r="G189" s="26"/>
      <c r="H189" s="145"/>
      <c r="I189" s="146"/>
      <c r="J189" s="26"/>
      <c r="K189" s="26"/>
      <c r="L189" s="83"/>
      <c r="M189" s="28"/>
      <c r="N189" s="29"/>
      <c r="O189" s="73">
        <f t="shared" si="3"/>
        <v>0</v>
      </c>
      <c r="P189" s="26"/>
      <c r="Q189" s="54"/>
    </row>
    <row r="190" spans="1:17" ht="15.6" x14ac:dyDescent="0.25">
      <c r="A190" s="145"/>
      <c r="B190" s="146"/>
      <c r="C190" s="147"/>
      <c r="D190" s="148"/>
      <c r="E190" s="149"/>
      <c r="F190" s="149"/>
      <c r="G190" s="26"/>
      <c r="H190" s="145"/>
      <c r="I190" s="146"/>
      <c r="J190" s="26"/>
      <c r="K190" s="26"/>
      <c r="L190" s="83"/>
      <c r="M190" s="28"/>
      <c r="N190" s="29"/>
      <c r="O190" s="73">
        <f t="shared" si="3"/>
        <v>0</v>
      </c>
      <c r="P190" s="26"/>
      <c r="Q190" s="54"/>
    </row>
    <row r="191" spans="1:17" ht="15.6" x14ac:dyDescent="0.25">
      <c r="A191" s="145"/>
      <c r="B191" s="146"/>
      <c r="C191" s="147"/>
      <c r="D191" s="148"/>
      <c r="E191" s="149"/>
      <c r="F191" s="149"/>
      <c r="G191" s="26"/>
      <c r="H191" s="145"/>
      <c r="I191" s="146"/>
      <c r="J191" s="26"/>
      <c r="K191" s="26"/>
      <c r="L191" s="83"/>
      <c r="M191" s="28"/>
      <c r="N191" s="29"/>
      <c r="O191" s="73">
        <f t="shared" si="3"/>
        <v>0</v>
      </c>
      <c r="P191" s="26"/>
      <c r="Q191" s="54"/>
    </row>
    <row r="192" spans="1:17" ht="15.6" x14ac:dyDescent="0.25">
      <c r="A192" s="145"/>
      <c r="B192" s="146"/>
      <c r="C192" s="147"/>
      <c r="D192" s="148"/>
      <c r="E192" s="149"/>
      <c r="F192" s="149"/>
      <c r="G192" s="26"/>
      <c r="H192" s="145"/>
      <c r="I192" s="146"/>
      <c r="J192" s="26"/>
      <c r="K192" s="26"/>
      <c r="L192" s="83"/>
      <c r="M192" s="28"/>
      <c r="N192" s="29"/>
      <c r="O192" s="73">
        <f t="shared" si="3"/>
        <v>0</v>
      </c>
      <c r="P192" s="26"/>
      <c r="Q192" s="54"/>
    </row>
    <row r="193" spans="1:17" ht="15.6" x14ac:dyDescent="0.25">
      <c r="A193" s="145"/>
      <c r="B193" s="146"/>
      <c r="C193" s="147"/>
      <c r="D193" s="148"/>
      <c r="E193" s="149"/>
      <c r="F193" s="149"/>
      <c r="G193" s="26"/>
      <c r="H193" s="145"/>
      <c r="I193" s="146"/>
      <c r="J193" s="26"/>
      <c r="K193" s="26"/>
      <c r="L193" s="83"/>
      <c r="M193" s="28"/>
      <c r="N193" s="29"/>
      <c r="O193" s="73">
        <f t="shared" si="3"/>
        <v>0</v>
      </c>
      <c r="P193" s="26"/>
      <c r="Q193" s="54"/>
    </row>
    <row r="194" spans="1:17" ht="15.6" x14ac:dyDescent="0.25">
      <c r="A194" s="145"/>
      <c r="B194" s="146"/>
      <c r="C194" s="147"/>
      <c r="D194" s="148"/>
      <c r="E194" s="149"/>
      <c r="F194" s="149"/>
      <c r="G194" s="26"/>
      <c r="H194" s="145"/>
      <c r="I194" s="146"/>
      <c r="J194" s="26"/>
      <c r="K194" s="26"/>
      <c r="L194" s="83"/>
      <c r="M194" s="28"/>
      <c r="N194" s="29"/>
      <c r="O194" s="73">
        <f t="shared" si="3"/>
        <v>0</v>
      </c>
      <c r="P194" s="26"/>
      <c r="Q194" s="54"/>
    </row>
    <row r="195" spans="1:17" ht="15.6" x14ac:dyDescent="0.25">
      <c r="A195" s="145"/>
      <c r="B195" s="146"/>
      <c r="C195" s="147"/>
      <c r="D195" s="148"/>
      <c r="E195" s="149"/>
      <c r="F195" s="149"/>
      <c r="G195" s="26"/>
      <c r="H195" s="145"/>
      <c r="I195" s="146"/>
      <c r="J195" s="26"/>
      <c r="K195" s="26"/>
      <c r="L195" s="83"/>
      <c r="M195" s="28"/>
      <c r="N195" s="29"/>
      <c r="O195" s="73">
        <f t="shared" si="3"/>
        <v>0</v>
      </c>
      <c r="P195" s="26"/>
      <c r="Q195" s="54"/>
    </row>
    <row r="196" spans="1:17" ht="15.6" x14ac:dyDescent="0.25">
      <c r="A196" s="145"/>
      <c r="B196" s="146"/>
      <c r="C196" s="147"/>
      <c r="D196" s="148"/>
      <c r="E196" s="149"/>
      <c r="F196" s="149"/>
      <c r="G196" s="26"/>
      <c r="H196" s="145"/>
      <c r="I196" s="146"/>
      <c r="J196" s="26"/>
      <c r="K196" s="26"/>
      <c r="L196" s="83"/>
      <c r="M196" s="28"/>
      <c r="N196" s="29"/>
      <c r="O196" s="73">
        <f t="shared" si="3"/>
        <v>0</v>
      </c>
      <c r="P196" s="26"/>
      <c r="Q196" s="54"/>
    </row>
    <row r="197" spans="1:17" ht="15.6" x14ac:dyDescent="0.25">
      <c r="A197" s="145"/>
      <c r="B197" s="146"/>
      <c r="C197" s="147"/>
      <c r="D197" s="148"/>
      <c r="E197" s="149"/>
      <c r="F197" s="149"/>
      <c r="G197" s="26"/>
      <c r="H197" s="145"/>
      <c r="I197" s="146"/>
      <c r="J197" s="26"/>
      <c r="K197" s="26"/>
      <c r="L197" s="83"/>
      <c r="M197" s="28"/>
      <c r="N197" s="29"/>
      <c r="O197" s="73">
        <f t="shared" si="3"/>
        <v>0</v>
      </c>
      <c r="P197" s="26"/>
      <c r="Q197" s="54"/>
    </row>
    <row r="198" spans="1:17" ht="15.6" x14ac:dyDescent="0.25">
      <c r="A198" s="145"/>
      <c r="B198" s="146"/>
      <c r="C198" s="147"/>
      <c r="D198" s="148"/>
      <c r="E198" s="149"/>
      <c r="F198" s="149"/>
      <c r="G198" s="26"/>
      <c r="H198" s="145"/>
      <c r="I198" s="146"/>
      <c r="J198" s="26"/>
      <c r="K198" s="26"/>
      <c r="L198" s="83"/>
      <c r="M198" s="28"/>
      <c r="N198" s="29"/>
      <c r="O198" s="73">
        <f t="shared" si="3"/>
        <v>0</v>
      </c>
      <c r="P198" s="26"/>
      <c r="Q198" s="54"/>
    </row>
    <row r="199" spans="1:17" ht="15.6" x14ac:dyDescent="0.25">
      <c r="A199" s="145"/>
      <c r="B199" s="146"/>
      <c r="C199" s="147"/>
      <c r="D199" s="148"/>
      <c r="E199" s="149"/>
      <c r="F199" s="149"/>
      <c r="G199" s="26"/>
      <c r="H199" s="145"/>
      <c r="I199" s="146"/>
      <c r="J199" s="26"/>
      <c r="K199" s="26"/>
      <c r="L199" s="83"/>
      <c r="M199" s="28"/>
      <c r="N199" s="29"/>
      <c r="O199" s="73">
        <f t="shared" si="3"/>
        <v>0</v>
      </c>
      <c r="P199" s="26"/>
      <c r="Q199" s="54"/>
    </row>
    <row r="200" spans="1:17" ht="15.6" x14ac:dyDescent="0.25">
      <c r="A200" s="145"/>
      <c r="B200" s="146"/>
      <c r="C200" s="147"/>
      <c r="D200" s="148"/>
      <c r="E200" s="149"/>
      <c r="F200" s="149"/>
      <c r="G200" s="26"/>
      <c r="H200" s="145"/>
      <c r="I200" s="146"/>
      <c r="J200" s="26"/>
      <c r="K200" s="26"/>
      <c r="L200" s="83"/>
      <c r="M200" s="28"/>
      <c r="N200" s="29"/>
      <c r="O200" s="73">
        <f t="shared" si="3"/>
        <v>0</v>
      </c>
      <c r="P200" s="26"/>
      <c r="Q200" s="54"/>
    </row>
    <row r="201" spans="1:17" ht="15.6" x14ac:dyDescent="0.25">
      <c r="A201" s="145"/>
      <c r="B201" s="146"/>
      <c r="C201" s="147"/>
      <c r="D201" s="148"/>
      <c r="E201" s="149"/>
      <c r="F201" s="149"/>
      <c r="G201" s="26"/>
      <c r="H201" s="145"/>
      <c r="I201" s="146"/>
      <c r="J201" s="26"/>
      <c r="K201" s="26"/>
      <c r="L201" s="83"/>
      <c r="M201" s="28"/>
      <c r="N201" s="29"/>
      <c r="O201" s="73">
        <f t="shared" si="3"/>
        <v>0</v>
      </c>
      <c r="P201" s="26"/>
      <c r="Q201" s="54"/>
    </row>
    <row r="202" spans="1:17" ht="15.6" x14ac:dyDescent="0.25">
      <c r="A202" s="145"/>
      <c r="B202" s="146"/>
      <c r="C202" s="147"/>
      <c r="D202" s="148"/>
      <c r="E202" s="149"/>
      <c r="F202" s="149"/>
      <c r="G202" s="26"/>
      <c r="H202" s="145"/>
      <c r="I202" s="146"/>
      <c r="J202" s="26"/>
      <c r="K202" s="26"/>
      <c r="L202" s="83"/>
      <c r="M202" s="28"/>
      <c r="N202" s="29"/>
      <c r="O202" s="73">
        <f t="shared" si="3"/>
        <v>0</v>
      </c>
      <c r="P202" s="26"/>
      <c r="Q202" s="54"/>
    </row>
    <row r="203" spans="1:17" ht="15.6" x14ac:dyDescent="0.25">
      <c r="A203" s="145"/>
      <c r="B203" s="146"/>
      <c r="C203" s="147"/>
      <c r="D203" s="148"/>
      <c r="E203" s="149"/>
      <c r="F203" s="149"/>
      <c r="G203" s="26"/>
      <c r="H203" s="145"/>
      <c r="I203" s="146"/>
      <c r="J203" s="26"/>
      <c r="K203" s="26"/>
      <c r="L203" s="83"/>
      <c r="M203" s="28"/>
      <c r="N203" s="29"/>
      <c r="O203" s="73">
        <f t="shared" si="3"/>
        <v>0</v>
      </c>
      <c r="P203" s="26"/>
      <c r="Q203" s="54"/>
    </row>
    <row r="204" spans="1:17" ht="15.6" x14ac:dyDescent="0.25">
      <c r="A204" s="145"/>
      <c r="B204" s="146"/>
      <c r="C204" s="147"/>
      <c r="D204" s="148"/>
      <c r="E204" s="149"/>
      <c r="F204" s="149"/>
      <c r="G204" s="26"/>
      <c r="H204" s="145"/>
      <c r="I204" s="146"/>
      <c r="J204" s="26"/>
      <c r="K204" s="26"/>
      <c r="L204" s="83"/>
      <c r="M204" s="28"/>
      <c r="N204" s="29"/>
      <c r="O204" s="73">
        <f t="shared" si="3"/>
        <v>0</v>
      </c>
      <c r="P204" s="26"/>
      <c r="Q204" s="54"/>
    </row>
    <row r="205" spans="1:17" ht="15.6" x14ac:dyDescent="0.25">
      <c r="A205" s="145"/>
      <c r="B205" s="146"/>
      <c r="C205" s="147"/>
      <c r="D205" s="148"/>
      <c r="E205" s="149"/>
      <c r="F205" s="149"/>
      <c r="G205" s="26"/>
      <c r="H205" s="145"/>
      <c r="I205" s="146"/>
      <c r="J205" s="26"/>
      <c r="K205" s="26"/>
      <c r="L205" s="83"/>
      <c r="M205" s="28"/>
      <c r="N205" s="29"/>
      <c r="O205" s="73">
        <f t="shared" si="3"/>
        <v>0</v>
      </c>
      <c r="P205" s="26"/>
      <c r="Q205" s="54"/>
    </row>
    <row r="206" spans="1:17" ht="15.6" x14ac:dyDescent="0.25">
      <c r="A206" s="145"/>
      <c r="B206" s="146"/>
      <c r="C206" s="147"/>
      <c r="D206" s="148"/>
      <c r="E206" s="149"/>
      <c r="F206" s="149"/>
      <c r="G206" s="26"/>
      <c r="H206" s="145"/>
      <c r="I206" s="146"/>
      <c r="J206" s="26"/>
      <c r="K206" s="26"/>
      <c r="L206" s="83"/>
      <c r="M206" s="28"/>
      <c r="N206" s="29"/>
      <c r="O206" s="73">
        <f t="shared" si="3"/>
        <v>0</v>
      </c>
      <c r="P206" s="26"/>
      <c r="Q206" s="54"/>
    </row>
    <row r="207" spans="1:17" ht="15.6" x14ac:dyDescent="0.25">
      <c r="A207" s="145"/>
      <c r="B207" s="146"/>
      <c r="C207" s="147"/>
      <c r="D207" s="148"/>
      <c r="E207" s="149"/>
      <c r="F207" s="149"/>
      <c r="G207" s="26"/>
      <c r="H207" s="145"/>
      <c r="I207" s="146"/>
      <c r="J207" s="26"/>
      <c r="K207" s="26"/>
      <c r="L207" s="83"/>
      <c r="M207" s="28"/>
      <c r="N207" s="29"/>
      <c r="O207" s="73">
        <f t="shared" si="3"/>
        <v>0</v>
      </c>
      <c r="P207" s="26"/>
      <c r="Q207" s="54"/>
    </row>
    <row r="208" spans="1:17" ht="15.6" x14ac:dyDescent="0.25">
      <c r="A208" s="145"/>
      <c r="B208" s="146"/>
      <c r="C208" s="147"/>
      <c r="D208" s="148"/>
      <c r="E208" s="149"/>
      <c r="F208" s="149"/>
      <c r="G208" s="26"/>
      <c r="H208" s="145"/>
      <c r="I208" s="146"/>
      <c r="J208" s="26"/>
      <c r="K208" s="26"/>
      <c r="L208" s="83"/>
      <c r="M208" s="28"/>
      <c r="N208" s="29"/>
      <c r="O208" s="73">
        <f t="shared" si="3"/>
        <v>0</v>
      </c>
      <c r="P208" s="26"/>
      <c r="Q208" s="54"/>
    </row>
    <row r="209" spans="1:17" ht="15.6" x14ac:dyDescent="0.25">
      <c r="A209" s="145"/>
      <c r="B209" s="146"/>
      <c r="C209" s="147"/>
      <c r="D209" s="148"/>
      <c r="E209" s="149"/>
      <c r="F209" s="149"/>
      <c r="G209" s="26"/>
      <c r="H209" s="145"/>
      <c r="I209" s="146"/>
      <c r="J209" s="26"/>
      <c r="K209" s="26"/>
      <c r="L209" s="83"/>
      <c r="M209" s="28"/>
      <c r="N209" s="29"/>
      <c r="O209" s="73">
        <f t="shared" si="3"/>
        <v>0</v>
      </c>
      <c r="P209" s="26"/>
      <c r="Q209" s="54"/>
    </row>
    <row r="210" spans="1:17" ht="15.6" x14ac:dyDescent="0.25">
      <c r="A210" s="145"/>
      <c r="B210" s="146"/>
      <c r="C210" s="147"/>
      <c r="D210" s="148"/>
      <c r="E210" s="149"/>
      <c r="F210" s="149"/>
      <c r="G210" s="26"/>
      <c r="H210" s="145"/>
      <c r="I210" s="146"/>
      <c r="J210" s="26"/>
      <c r="K210" s="26"/>
      <c r="L210" s="83"/>
      <c r="M210" s="28"/>
      <c r="N210" s="29"/>
      <c r="O210" s="73">
        <f t="shared" si="3"/>
        <v>0</v>
      </c>
      <c r="P210" s="26"/>
      <c r="Q210" s="54"/>
    </row>
    <row r="211" spans="1:17" ht="15.6" x14ac:dyDescent="0.25">
      <c r="A211" s="145"/>
      <c r="B211" s="146"/>
      <c r="C211" s="147"/>
      <c r="D211" s="148"/>
      <c r="E211" s="149"/>
      <c r="F211" s="149"/>
      <c r="G211" s="26"/>
      <c r="H211" s="145"/>
      <c r="I211" s="146"/>
      <c r="J211" s="26"/>
      <c r="K211" s="26"/>
      <c r="L211" s="83"/>
      <c r="M211" s="28"/>
      <c r="N211" s="29"/>
      <c r="O211" s="73">
        <f t="shared" si="3"/>
        <v>0</v>
      </c>
      <c r="P211" s="26"/>
      <c r="Q211" s="54"/>
    </row>
    <row r="212" spans="1:17" ht="15.6" x14ac:dyDescent="0.25">
      <c r="A212" s="145"/>
      <c r="B212" s="146"/>
      <c r="C212" s="147"/>
      <c r="D212" s="148"/>
      <c r="E212" s="149"/>
      <c r="F212" s="149"/>
      <c r="G212" s="26"/>
      <c r="H212" s="145"/>
      <c r="I212" s="146"/>
      <c r="J212" s="26"/>
      <c r="K212" s="26"/>
      <c r="L212" s="83"/>
      <c r="M212" s="28"/>
      <c r="N212" s="29"/>
      <c r="O212" s="73">
        <f t="shared" si="3"/>
        <v>0</v>
      </c>
      <c r="P212" s="26"/>
      <c r="Q212" s="54"/>
    </row>
    <row r="213" spans="1:17" ht="15.6" x14ac:dyDescent="0.25">
      <c r="A213" s="145"/>
      <c r="B213" s="146"/>
      <c r="C213" s="147"/>
      <c r="D213" s="148"/>
      <c r="E213" s="149"/>
      <c r="F213" s="149"/>
      <c r="G213" s="26"/>
      <c r="H213" s="145"/>
      <c r="I213" s="146"/>
      <c r="J213" s="26"/>
      <c r="K213" s="26"/>
      <c r="L213" s="83"/>
      <c r="M213" s="28"/>
      <c r="N213" s="29"/>
      <c r="O213" s="73">
        <f t="shared" si="3"/>
        <v>0</v>
      </c>
      <c r="P213" s="26"/>
      <c r="Q213" s="54"/>
    </row>
    <row r="214" spans="1:17" ht="15.6" x14ac:dyDescent="0.25">
      <c r="A214" s="145"/>
      <c r="B214" s="146"/>
      <c r="C214" s="147"/>
      <c r="D214" s="148"/>
      <c r="E214" s="149"/>
      <c r="F214" s="149"/>
      <c r="G214" s="26"/>
      <c r="H214" s="145"/>
      <c r="I214" s="146"/>
      <c r="J214" s="26"/>
      <c r="K214" s="26"/>
      <c r="L214" s="83"/>
      <c r="M214" s="28"/>
      <c r="N214" s="29"/>
      <c r="O214" s="73">
        <f t="shared" si="3"/>
        <v>0</v>
      </c>
      <c r="P214" s="26"/>
      <c r="Q214" s="54"/>
    </row>
    <row r="215" spans="1:17" ht="15.6" x14ac:dyDescent="0.25">
      <c r="A215" s="145"/>
      <c r="B215" s="146"/>
      <c r="C215" s="147"/>
      <c r="D215" s="148"/>
      <c r="E215" s="149"/>
      <c r="F215" s="149"/>
      <c r="G215" s="26"/>
      <c r="H215" s="145"/>
      <c r="I215" s="146"/>
      <c r="J215" s="26"/>
      <c r="K215" s="26"/>
      <c r="L215" s="83"/>
      <c r="M215" s="28"/>
      <c r="N215" s="29"/>
      <c r="O215" s="73">
        <f t="shared" si="3"/>
        <v>0</v>
      </c>
      <c r="P215" s="26"/>
      <c r="Q215" s="54"/>
    </row>
    <row r="216" spans="1:17" ht="15.6" x14ac:dyDescent="0.25">
      <c r="A216" s="145"/>
      <c r="B216" s="146"/>
      <c r="C216" s="147"/>
      <c r="D216" s="148"/>
      <c r="E216" s="149"/>
      <c r="F216" s="149"/>
      <c r="G216" s="26"/>
      <c r="H216" s="145"/>
      <c r="I216" s="146"/>
      <c r="J216" s="26"/>
      <c r="K216" s="26"/>
      <c r="L216" s="83"/>
      <c r="M216" s="28"/>
      <c r="N216" s="29"/>
      <c r="O216" s="73">
        <f t="shared" si="3"/>
        <v>0</v>
      </c>
      <c r="P216" s="26"/>
      <c r="Q216" s="54"/>
    </row>
    <row r="217" spans="1:17" ht="15.6" x14ac:dyDescent="0.25">
      <c r="A217" s="145"/>
      <c r="B217" s="146"/>
      <c r="C217" s="147"/>
      <c r="D217" s="148"/>
      <c r="E217" s="149"/>
      <c r="F217" s="149"/>
      <c r="G217" s="26"/>
      <c r="H217" s="145"/>
      <c r="I217" s="146"/>
      <c r="J217" s="26"/>
      <c r="K217" s="26"/>
      <c r="L217" s="83"/>
      <c r="M217" s="28"/>
      <c r="N217" s="29"/>
      <c r="O217" s="73">
        <f t="shared" si="3"/>
        <v>0</v>
      </c>
      <c r="P217" s="26"/>
      <c r="Q217" s="54"/>
    </row>
    <row r="218" spans="1:17" ht="15.6" x14ac:dyDescent="0.25">
      <c r="A218" s="145"/>
      <c r="B218" s="146"/>
      <c r="C218" s="147"/>
      <c r="D218" s="148"/>
      <c r="E218" s="149"/>
      <c r="F218" s="149"/>
      <c r="G218" s="26"/>
      <c r="H218" s="145"/>
      <c r="I218" s="146"/>
      <c r="J218" s="26"/>
      <c r="K218" s="26"/>
      <c r="L218" s="83"/>
      <c r="M218" s="28"/>
      <c r="N218" s="29"/>
      <c r="O218" s="73">
        <f t="shared" si="3"/>
        <v>0</v>
      </c>
      <c r="P218" s="26"/>
      <c r="Q218" s="54"/>
    </row>
    <row r="219" spans="1:17" ht="15.6" x14ac:dyDescent="0.25">
      <c r="A219" s="145"/>
      <c r="B219" s="146"/>
      <c r="C219" s="147"/>
      <c r="D219" s="148"/>
      <c r="E219" s="149"/>
      <c r="F219" s="149"/>
      <c r="G219" s="26"/>
      <c r="H219" s="145"/>
      <c r="I219" s="146"/>
      <c r="J219" s="26"/>
      <c r="K219" s="26"/>
      <c r="L219" s="83"/>
      <c r="M219" s="28"/>
      <c r="N219" s="29"/>
      <c r="O219" s="73">
        <f t="shared" si="3"/>
        <v>0</v>
      </c>
      <c r="P219" s="26"/>
      <c r="Q219" s="54"/>
    </row>
    <row r="220" spans="1:17" ht="15.6" x14ac:dyDescent="0.25">
      <c r="A220" s="145"/>
      <c r="B220" s="146"/>
      <c r="C220" s="147"/>
      <c r="D220" s="148"/>
      <c r="E220" s="149"/>
      <c r="F220" s="149"/>
      <c r="G220" s="26"/>
      <c r="H220" s="145"/>
      <c r="I220" s="146"/>
      <c r="J220" s="26"/>
      <c r="K220" s="26"/>
      <c r="L220" s="83"/>
      <c r="M220" s="28"/>
      <c r="N220" s="29"/>
      <c r="O220" s="73">
        <f t="shared" si="3"/>
        <v>0</v>
      </c>
      <c r="P220" s="26"/>
      <c r="Q220" s="54"/>
    </row>
    <row r="221" spans="1:17" ht="15.6" x14ac:dyDescent="0.25">
      <c r="A221" s="145"/>
      <c r="B221" s="146"/>
      <c r="C221" s="147"/>
      <c r="D221" s="148"/>
      <c r="E221" s="149"/>
      <c r="F221" s="149"/>
      <c r="G221" s="26"/>
      <c r="H221" s="145"/>
      <c r="I221" s="146"/>
      <c r="J221" s="26"/>
      <c r="K221" s="26"/>
      <c r="L221" s="83"/>
      <c r="M221" s="28"/>
      <c r="N221" s="29"/>
      <c r="O221" s="73">
        <f t="shared" si="3"/>
        <v>0</v>
      </c>
      <c r="P221" s="26"/>
      <c r="Q221" s="54"/>
    </row>
    <row r="222" spans="1:17" ht="15.6" x14ac:dyDescent="0.25">
      <c r="A222" s="145"/>
      <c r="B222" s="146"/>
      <c r="C222" s="147"/>
      <c r="D222" s="148"/>
      <c r="E222" s="149"/>
      <c r="F222" s="149"/>
      <c r="G222" s="26"/>
      <c r="H222" s="145"/>
      <c r="I222" s="146"/>
      <c r="J222" s="26"/>
      <c r="K222" s="26"/>
      <c r="L222" s="83"/>
      <c r="M222" s="28"/>
      <c r="N222" s="29"/>
      <c r="O222" s="73">
        <f t="shared" si="3"/>
        <v>0</v>
      </c>
      <c r="P222" s="26"/>
      <c r="Q222" s="54"/>
    </row>
    <row r="223" spans="1:17" ht="15.6" x14ac:dyDescent="0.25">
      <c r="A223" s="145"/>
      <c r="B223" s="146"/>
      <c r="C223" s="147"/>
      <c r="D223" s="148"/>
      <c r="E223" s="149"/>
      <c r="F223" s="149"/>
      <c r="G223" s="26"/>
      <c r="H223" s="145"/>
      <c r="I223" s="146"/>
      <c r="J223" s="26"/>
      <c r="K223" s="26"/>
      <c r="L223" s="83"/>
      <c r="M223" s="28"/>
      <c r="N223" s="29"/>
      <c r="O223" s="73">
        <f t="shared" si="3"/>
        <v>0</v>
      </c>
      <c r="P223" s="26"/>
      <c r="Q223" s="54"/>
    </row>
    <row r="224" spans="1:17" ht="15.6" x14ac:dyDescent="0.25">
      <c r="A224" s="145"/>
      <c r="B224" s="146"/>
      <c r="C224" s="147"/>
      <c r="D224" s="148"/>
      <c r="E224" s="149"/>
      <c r="F224" s="149"/>
      <c r="G224" s="26"/>
      <c r="H224" s="145"/>
      <c r="I224" s="146"/>
      <c r="J224" s="26"/>
      <c r="K224" s="26"/>
      <c r="L224" s="83"/>
      <c r="M224" s="28"/>
      <c r="N224" s="29"/>
      <c r="O224" s="73">
        <f t="shared" si="3"/>
        <v>0</v>
      </c>
      <c r="P224" s="26"/>
      <c r="Q224" s="54"/>
    </row>
    <row r="225" spans="1:17" ht="15.6" x14ac:dyDescent="0.25">
      <c r="A225" s="145"/>
      <c r="B225" s="146"/>
      <c r="C225" s="147"/>
      <c r="D225" s="148"/>
      <c r="E225" s="149"/>
      <c r="F225" s="149"/>
      <c r="G225" s="26"/>
      <c r="H225" s="145"/>
      <c r="I225" s="146"/>
      <c r="J225" s="26"/>
      <c r="K225" s="26"/>
      <c r="L225" s="83"/>
      <c r="M225" s="28"/>
      <c r="N225" s="29"/>
      <c r="O225" s="73">
        <f t="shared" si="3"/>
        <v>0</v>
      </c>
      <c r="P225" s="26"/>
      <c r="Q225" s="54"/>
    </row>
    <row r="226" spans="1:17" ht="15.6" x14ac:dyDescent="0.25">
      <c r="A226" s="145"/>
      <c r="B226" s="146"/>
      <c r="C226" s="147"/>
      <c r="D226" s="148"/>
      <c r="E226" s="149"/>
      <c r="F226" s="149"/>
      <c r="G226" s="26"/>
      <c r="H226" s="145"/>
      <c r="I226" s="146"/>
      <c r="J226" s="26"/>
      <c r="K226" s="26"/>
      <c r="L226" s="83"/>
      <c r="M226" s="28"/>
      <c r="N226" s="29"/>
      <c r="O226" s="73">
        <f t="shared" si="3"/>
        <v>0</v>
      </c>
      <c r="P226" s="26"/>
      <c r="Q226" s="54"/>
    </row>
    <row r="227" spans="1:17" ht="15.6" x14ac:dyDescent="0.25">
      <c r="A227" s="145"/>
      <c r="B227" s="146"/>
      <c r="C227" s="147"/>
      <c r="D227" s="148"/>
      <c r="E227" s="149"/>
      <c r="F227" s="149"/>
      <c r="G227" s="26"/>
      <c r="H227" s="145"/>
      <c r="I227" s="146"/>
      <c r="J227" s="26"/>
      <c r="K227" s="26"/>
      <c r="L227" s="83"/>
      <c r="M227" s="28"/>
      <c r="N227" s="29"/>
      <c r="O227" s="73">
        <f t="shared" si="3"/>
        <v>0</v>
      </c>
      <c r="P227" s="26"/>
      <c r="Q227" s="54"/>
    </row>
    <row r="228" spans="1:17" ht="15.6" x14ac:dyDescent="0.25">
      <c r="A228" s="145"/>
      <c r="B228" s="146"/>
      <c r="C228" s="147"/>
      <c r="D228" s="148"/>
      <c r="E228" s="149"/>
      <c r="F228" s="149"/>
      <c r="G228" s="26"/>
      <c r="H228" s="145"/>
      <c r="I228" s="146"/>
      <c r="J228" s="26"/>
      <c r="K228" s="26"/>
      <c r="L228" s="83"/>
      <c r="M228" s="28"/>
      <c r="N228" s="29"/>
      <c r="O228" s="73">
        <f t="shared" ref="O228:O291" si="4">$M228*$N228</f>
        <v>0</v>
      </c>
      <c r="P228" s="26"/>
      <c r="Q228" s="54"/>
    </row>
    <row r="229" spans="1:17" ht="15.6" x14ac:dyDescent="0.25">
      <c r="A229" s="145"/>
      <c r="B229" s="146"/>
      <c r="C229" s="147"/>
      <c r="D229" s="148"/>
      <c r="E229" s="149"/>
      <c r="F229" s="149"/>
      <c r="G229" s="26"/>
      <c r="H229" s="145"/>
      <c r="I229" s="146"/>
      <c r="J229" s="26"/>
      <c r="K229" s="26"/>
      <c r="L229" s="83"/>
      <c r="M229" s="28"/>
      <c r="N229" s="29"/>
      <c r="O229" s="73">
        <f t="shared" si="4"/>
        <v>0</v>
      </c>
      <c r="P229" s="26"/>
      <c r="Q229" s="54"/>
    </row>
    <row r="230" spans="1:17" ht="15.6" x14ac:dyDescent="0.25">
      <c r="A230" s="145"/>
      <c r="B230" s="146"/>
      <c r="C230" s="147"/>
      <c r="D230" s="148"/>
      <c r="E230" s="149"/>
      <c r="F230" s="149"/>
      <c r="G230" s="26"/>
      <c r="H230" s="145"/>
      <c r="I230" s="146"/>
      <c r="J230" s="26"/>
      <c r="K230" s="26"/>
      <c r="L230" s="83"/>
      <c r="M230" s="28"/>
      <c r="N230" s="29"/>
      <c r="O230" s="73">
        <f t="shared" si="4"/>
        <v>0</v>
      </c>
      <c r="P230" s="26"/>
      <c r="Q230" s="54"/>
    </row>
    <row r="231" spans="1:17" ht="15.6" x14ac:dyDescent="0.25">
      <c r="A231" s="145"/>
      <c r="B231" s="146"/>
      <c r="C231" s="147"/>
      <c r="D231" s="148"/>
      <c r="E231" s="149"/>
      <c r="F231" s="149"/>
      <c r="G231" s="26"/>
      <c r="H231" s="145"/>
      <c r="I231" s="146"/>
      <c r="J231" s="26"/>
      <c r="K231" s="26"/>
      <c r="L231" s="83"/>
      <c r="M231" s="28"/>
      <c r="N231" s="29"/>
      <c r="O231" s="73">
        <f t="shared" si="4"/>
        <v>0</v>
      </c>
      <c r="P231" s="26"/>
      <c r="Q231" s="54"/>
    </row>
    <row r="232" spans="1:17" ht="15.6" x14ac:dyDescent="0.25">
      <c r="A232" s="145"/>
      <c r="B232" s="146"/>
      <c r="C232" s="147"/>
      <c r="D232" s="148"/>
      <c r="E232" s="149"/>
      <c r="F232" s="149"/>
      <c r="G232" s="26"/>
      <c r="H232" s="145"/>
      <c r="I232" s="146"/>
      <c r="J232" s="26"/>
      <c r="K232" s="26"/>
      <c r="L232" s="83"/>
      <c r="M232" s="28"/>
      <c r="N232" s="29"/>
      <c r="O232" s="73">
        <f t="shared" si="4"/>
        <v>0</v>
      </c>
      <c r="P232" s="26"/>
      <c r="Q232" s="54"/>
    </row>
    <row r="233" spans="1:17" ht="15.6" x14ac:dyDescent="0.25">
      <c r="A233" s="145"/>
      <c r="B233" s="146"/>
      <c r="C233" s="147"/>
      <c r="D233" s="148"/>
      <c r="E233" s="149"/>
      <c r="F233" s="149"/>
      <c r="G233" s="26"/>
      <c r="H233" s="145"/>
      <c r="I233" s="146"/>
      <c r="J233" s="26"/>
      <c r="K233" s="26"/>
      <c r="L233" s="83"/>
      <c r="M233" s="28"/>
      <c r="N233" s="29"/>
      <c r="O233" s="73">
        <f t="shared" si="4"/>
        <v>0</v>
      </c>
      <c r="P233" s="26"/>
      <c r="Q233" s="54"/>
    </row>
    <row r="234" spans="1:17" ht="15.6" x14ac:dyDescent="0.25">
      <c r="A234" s="145"/>
      <c r="B234" s="146"/>
      <c r="C234" s="147"/>
      <c r="D234" s="148"/>
      <c r="E234" s="149"/>
      <c r="F234" s="149"/>
      <c r="G234" s="26"/>
      <c r="H234" s="145"/>
      <c r="I234" s="146"/>
      <c r="J234" s="26"/>
      <c r="K234" s="26"/>
      <c r="L234" s="83"/>
      <c r="M234" s="28"/>
      <c r="N234" s="29"/>
      <c r="O234" s="73">
        <f t="shared" si="4"/>
        <v>0</v>
      </c>
      <c r="P234" s="26"/>
      <c r="Q234" s="54"/>
    </row>
    <row r="235" spans="1:17" ht="15.6" x14ac:dyDescent="0.25">
      <c r="A235" s="145"/>
      <c r="B235" s="146"/>
      <c r="C235" s="147"/>
      <c r="D235" s="148"/>
      <c r="E235" s="149"/>
      <c r="F235" s="149"/>
      <c r="G235" s="26"/>
      <c r="H235" s="145"/>
      <c r="I235" s="146"/>
      <c r="J235" s="26"/>
      <c r="K235" s="26"/>
      <c r="L235" s="83"/>
      <c r="M235" s="28"/>
      <c r="N235" s="29"/>
      <c r="O235" s="73">
        <f t="shared" si="4"/>
        <v>0</v>
      </c>
      <c r="P235" s="26"/>
      <c r="Q235" s="54"/>
    </row>
    <row r="236" spans="1:17" ht="15.6" x14ac:dyDescent="0.25">
      <c r="A236" s="145"/>
      <c r="B236" s="146"/>
      <c r="C236" s="147"/>
      <c r="D236" s="148"/>
      <c r="E236" s="149"/>
      <c r="F236" s="149"/>
      <c r="G236" s="26"/>
      <c r="H236" s="145"/>
      <c r="I236" s="146"/>
      <c r="J236" s="26"/>
      <c r="K236" s="26"/>
      <c r="L236" s="83"/>
      <c r="M236" s="28"/>
      <c r="N236" s="29"/>
      <c r="O236" s="73">
        <f t="shared" si="4"/>
        <v>0</v>
      </c>
      <c r="P236" s="26"/>
      <c r="Q236" s="54"/>
    </row>
    <row r="237" spans="1:17" ht="15.6" x14ac:dyDescent="0.25">
      <c r="A237" s="145"/>
      <c r="B237" s="146"/>
      <c r="C237" s="147"/>
      <c r="D237" s="148"/>
      <c r="E237" s="149"/>
      <c r="F237" s="149"/>
      <c r="G237" s="26"/>
      <c r="H237" s="145"/>
      <c r="I237" s="146"/>
      <c r="J237" s="26"/>
      <c r="K237" s="26"/>
      <c r="L237" s="83"/>
      <c r="M237" s="28"/>
      <c r="N237" s="29"/>
      <c r="O237" s="73">
        <f t="shared" si="4"/>
        <v>0</v>
      </c>
      <c r="P237" s="26"/>
      <c r="Q237" s="54"/>
    </row>
    <row r="238" spans="1:17" ht="15.6" x14ac:dyDescent="0.25">
      <c r="A238" s="145"/>
      <c r="B238" s="146"/>
      <c r="C238" s="147"/>
      <c r="D238" s="148"/>
      <c r="E238" s="149"/>
      <c r="F238" s="149"/>
      <c r="G238" s="26"/>
      <c r="H238" s="145"/>
      <c r="I238" s="146"/>
      <c r="J238" s="26"/>
      <c r="K238" s="26"/>
      <c r="L238" s="83"/>
      <c r="M238" s="28"/>
      <c r="N238" s="29"/>
      <c r="O238" s="73">
        <f t="shared" si="4"/>
        <v>0</v>
      </c>
      <c r="P238" s="26"/>
      <c r="Q238" s="54"/>
    </row>
    <row r="239" spans="1:17" ht="15.6" x14ac:dyDescent="0.25">
      <c r="A239" s="145"/>
      <c r="B239" s="146"/>
      <c r="C239" s="147"/>
      <c r="D239" s="148"/>
      <c r="E239" s="149"/>
      <c r="F239" s="149"/>
      <c r="G239" s="26"/>
      <c r="H239" s="145"/>
      <c r="I239" s="146"/>
      <c r="J239" s="26"/>
      <c r="K239" s="26"/>
      <c r="L239" s="83"/>
      <c r="M239" s="28"/>
      <c r="N239" s="29"/>
      <c r="O239" s="73">
        <f t="shared" si="4"/>
        <v>0</v>
      </c>
      <c r="P239" s="26"/>
      <c r="Q239" s="54"/>
    </row>
    <row r="240" spans="1:17" ht="15.6" x14ac:dyDescent="0.25">
      <c r="A240" s="145"/>
      <c r="B240" s="146"/>
      <c r="C240" s="147"/>
      <c r="D240" s="148"/>
      <c r="E240" s="149"/>
      <c r="F240" s="149"/>
      <c r="G240" s="26"/>
      <c r="H240" s="145"/>
      <c r="I240" s="146"/>
      <c r="J240" s="26"/>
      <c r="K240" s="26"/>
      <c r="L240" s="83"/>
      <c r="M240" s="28"/>
      <c r="N240" s="29"/>
      <c r="O240" s="73">
        <f t="shared" si="4"/>
        <v>0</v>
      </c>
      <c r="P240" s="26"/>
      <c r="Q240" s="54"/>
    </row>
    <row r="241" spans="1:17" ht="15.6" x14ac:dyDescent="0.25">
      <c r="A241" s="145"/>
      <c r="B241" s="146"/>
      <c r="C241" s="147"/>
      <c r="D241" s="148"/>
      <c r="E241" s="149"/>
      <c r="F241" s="149"/>
      <c r="G241" s="26"/>
      <c r="H241" s="145"/>
      <c r="I241" s="146"/>
      <c r="J241" s="26"/>
      <c r="K241" s="26"/>
      <c r="L241" s="83"/>
      <c r="M241" s="28"/>
      <c r="N241" s="29"/>
      <c r="O241" s="73">
        <f t="shared" si="4"/>
        <v>0</v>
      </c>
      <c r="P241" s="26"/>
      <c r="Q241" s="54"/>
    </row>
    <row r="242" spans="1:17" ht="15.6" x14ac:dyDescent="0.25">
      <c r="A242" s="145"/>
      <c r="B242" s="146"/>
      <c r="C242" s="147"/>
      <c r="D242" s="148"/>
      <c r="E242" s="149"/>
      <c r="F242" s="149"/>
      <c r="G242" s="26"/>
      <c r="H242" s="145"/>
      <c r="I242" s="146"/>
      <c r="J242" s="26"/>
      <c r="K242" s="26"/>
      <c r="L242" s="83"/>
      <c r="M242" s="28"/>
      <c r="N242" s="29"/>
      <c r="O242" s="73">
        <f t="shared" si="4"/>
        <v>0</v>
      </c>
      <c r="P242" s="26"/>
      <c r="Q242" s="54"/>
    </row>
    <row r="243" spans="1:17" ht="15.6" x14ac:dyDescent="0.25">
      <c r="A243" s="145"/>
      <c r="B243" s="146"/>
      <c r="C243" s="147"/>
      <c r="D243" s="148"/>
      <c r="E243" s="149"/>
      <c r="F243" s="149"/>
      <c r="G243" s="26"/>
      <c r="H243" s="145"/>
      <c r="I243" s="146"/>
      <c r="J243" s="26"/>
      <c r="K243" s="26"/>
      <c r="L243" s="83"/>
      <c r="M243" s="28"/>
      <c r="N243" s="29"/>
      <c r="O243" s="73">
        <f t="shared" si="4"/>
        <v>0</v>
      </c>
      <c r="P243" s="26"/>
      <c r="Q243" s="54"/>
    </row>
    <row r="244" spans="1:17" ht="15.6" x14ac:dyDescent="0.25">
      <c r="A244" s="145"/>
      <c r="B244" s="146"/>
      <c r="C244" s="147"/>
      <c r="D244" s="148"/>
      <c r="E244" s="149"/>
      <c r="F244" s="149"/>
      <c r="G244" s="26"/>
      <c r="H244" s="145"/>
      <c r="I244" s="146"/>
      <c r="J244" s="26"/>
      <c r="K244" s="26"/>
      <c r="L244" s="83"/>
      <c r="M244" s="28"/>
      <c r="N244" s="29"/>
      <c r="O244" s="73">
        <f t="shared" si="4"/>
        <v>0</v>
      </c>
      <c r="P244" s="26"/>
      <c r="Q244" s="54"/>
    </row>
    <row r="245" spans="1:17" ht="15.6" x14ac:dyDescent="0.25">
      <c r="A245" s="145"/>
      <c r="B245" s="146"/>
      <c r="C245" s="147"/>
      <c r="D245" s="148"/>
      <c r="E245" s="149"/>
      <c r="F245" s="149"/>
      <c r="G245" s="26"/>
      <c r="H245" s="145"/>
      <c r="I245" s="146"/>
      <c r="J245" s="26"/>
      <c r="K245" s="26"/>
      <c r="L245" s="83"/>
      <c r="M245" s="28"/>
      <c r="N245" s="29"/>
      <c r="O245" s="73">
        <f t="shared" si="4"/>
        <v>0</v>
      </c>
      <c r="P245" s="26"/>
      <c r="Q245" s="54"/>
    </row>
    <row r="246" spans="1:17" ht="15.6" x14ac:dyDescent="0.25">
      <c r="A246" s="145"/>
      <c r="B246" s="146"/>
      <c r="C246" s="147"/>
      <c r="D246" s="148"/>
      <c r="E246" s="149"/>
      <c r="F246" s="149"/>
      <c r="G246" s="26"/>
      <c r="H246" s="145"/>
      <c r="I246" s="146"/>
      <c r="J246" s="26"/>
      <c r="K246" s="26"/>
      <c r="L246" s="83"/>
      <c r="M246" s="28"/>
      <c r="N246" s="29"/>
      <c r="O246" s="73">
        <f t="shared" si="4"/>
        <v>0</v>
      </c>
      <c r="P246" s="26"/>
      <c r="Q246" s="54"/>
    </row>
    <row r="247" spans="1:17" ht="15.6" x14ac:dyDescent="0.25">
      <c r="A247" s="145"/>
      <c r="B247" s="146"/>
      <c r="C247" s="147"/>
      <c r="D247" s="148"/>
      <c r="E247" s="149"/>
      <c r="F247" s="149"/>
      <c r="G247" s="26"/>
      <c r="H247" s="145"/>
      <c r="I247" s="146"/>
      <c r="J247" s="26"/>
      <c r="K247" s="26"/>
      <c r="L247" s="83"/>
      <c r="M247" s="28"/>
      <c r="N247" s="29"/>
      <c r="O247" s="73">
        <f t="shared" si="4"/>
        <v>0</v>
      </c>
      <c r="P247" s="26"/>
      <c r="Q247" s="54"/>
    </row>
    <row r="248" spans="1:17" ht="15.6" x14ac:dyDescent="0.25">
      <c r="A248" s="145"/>
      <c r="B248" s="146"/>
      <c r="C248" s="147"/>
      <c r="D248" s="148"/>
      <c r="E248" s="149"/>
      <c r="F248" s="149"/>
      <c r="G248" s="26"/>
      <c r="H248" s="145"/>
      <c r="I248" s="146"/>
      <c r="J248" s="26"/>
      <c r="K248" s="26"/>
      <c r="L248" s="83"/>
      <c r="M248" s="28"/>
      <c r="N248" s="29"/>
      <c r="O248" s="73">
        <f t="shared" si="4"/>
        <v>0</v>
      </c>
      <c r="P248" s="26"/>
      <c r="Q248" s="54"/>
    </row>
    <row r="249" spans="1:17" ht="15.6" x14ac:dyDescent="0.25">
      <c r="A249" s="145"/>
      <c r="B249" s="146"/>
      <c r="C249" s="147"/>
      <c r="D249" s="148"/>
      <c r="E249" s="149"/>
      <c r="F249" s="149"/>
      <c r="G249" s="26"/>
      <c r="H249" s="145"/>
      <c r="I249" s="146"/>
      <c r="J249" s="26"/>
      <c r="K249" s="26"/>
      <c r="L249" s="83"/>
      <c r="M249" s="28"/>
      <c r="N249" s="29"/>
      <c r="O249" s="73">
        <f t="shared" si="4"/>
        <v>0</v>
      </c>
      <c r="P249" s="26"/>
      <c r="Q249" s="54"/>
    </row>
    <row r="250" spans="1:17" ht="15.6" x14ac:dyDescent="0.25">
      <c r="A250" s="145"/>
      <c r="B250" s="146"/>
      <c r="C250" s="147"/>
      <c r="D250" s="148"/>
      <c r="E250" s="149"/>
      <c r="F250" s="149"/>
      <c r="G250" s="26"/>
      <c r="H250" s="145"/>
      <c r="I250" s="146"/>
      <c r="J250" s="26"/>
      <c r="K250" s="26"/>
      <c r="L250" s="83"/>
      <c r="M250" s="28"/>
      <c r="N250" s="29"/>
      <c r="O250" s="73">
        <f t="shared" si="4"/>
        <v>0</v>
      </c>
      <c r="P250" s="26"/>
      <c r="Q250" s="54"/>
    </row>
    <row r="251" spans="1:17" ht="15.6" x14ac:dyDescent="0.25">
      <c r="A251" s="145"/>
      <c r="B251" s="146"/>
      <c r="C251" s="147"/>
      <c r="D251" s="148"/>
      <c r="E251" s="149"/>
      <c r="F251" s="149"/>
      <c r="G251" s="26"/>
      <c r="H251" s="145"/>
      <c r="I251" s="146"/>
      <c r="J251" s="26"/>
      <c r="K251" s="26"/>
      <c r="L251" s="83"/>
      <c r="M251" s="28"/>
      <c r="N251" s="29"/>
      <c r="O251" s="73">
        <f t="shared" si="4"/>
        <v>0</v>
      </c>
      <c r="P251" s="26"/>
      <c r="Q251" s="54"/>
    </row>
    <row r="252" spans="1:17" ht="15.6" x14ac:dyDescent="0.25">
      <c r="A252" s="145"/>
      <c r="B252" s="146"/>
      <c r="C252" s="147"/>
      <c r="D252" s="148"/>
      <c r="E252" s="149"/>
      <c r="F252" s="149"/>
      <c r="G252" s="26"/>
      <c r="H252" s="145"/>
      <c r="I252" s="146"/>
      <c r="J252" s="26"/>
      <c r="K252" s="26"/>
      <c r="L252" s="83"/>
      <c r="M252" s="28"/>
      <c r="N252" s="29"/>
      <c r="O252" s="73">
        <f t="shared" si="4"/>
        <v>0</v>
      </c>
      <c r="P252" s="26"/>
      <c r="Q252" s="54"/>
    </row>
    <row r="253" spans="1:17" ht="15.6" x14ac:dyDescent="0.25">
      <c r="A253" s="145"/>
      <c r="B253" s="146"/>
      <c r="C253" s="147"/>
      <c r="D253" s="148"/>
      <c r="E253" s="149"/>
      <c r="F253" s="149"/>
      <c r="G253" s="26"/>
      <c r="H253" s="145"/>
      <c r="I253" s="146"/>
      <c r="J253" s="26"/>
      <c r="K253" s="26"/>
      <c r="L253" s="83"/>
      <c r="M253" s="28"/>
      <c r="N253" s="29"/>
      <c r="O253" s="73">
        <f t="shared" si="4"/>
        <v>0</v>
      </c>
      <c r="P253" s="26"/>
      <c r="Q253" s="54"/>
    </row>
    <row r="254" spans="1:17" ht="15.6" x14ac:dyDescent="0.25">
      <c r="A254" s="145"/>
      <c r="B254" s="146"/>
      <c r="C254" s="147"/>
      <c r="D254" s="148"/>
      <c r="E254" s="149"/>
      <c r="F254" s="149"/>
      <c r="G254" s="26"/>
      <c r="H254" s="145"/>
      <c r="I254" s="146"/>
      <c r="J254" s="26"/>
      <c r="K254" s="26"/>
      <c r="L254" s="83"/>
      <c r="M254" s="28"/>
      <c r="N254" s="29"/>
      <c r="O254" s="73">
        <f t="shared" si="4"/>
        <v>0</v>
      </c>
      <c r="P254" s="26"/>
      <c r="Q254" s="54"/>
    </row>
    <row r="255" spans="1:17" ht="15.6" x14ac:dyDescent="0.25">
      <c r="A255" s="145"/>
      <c r="B255" s="146"/>
      <c r="C255" s="147"/>
      <c r="D255" s="148"/>
      <c r="E255" s="149"/>
      <c r="F255" s="149"/>
      <c r="G255" s="26"/>
      <c r="H255" s="145"/>
      <c r="I255" s="146"/>
      <c r="J255" s="26"/>
      <c r="K255" s="26"/>
      <c r="L255" s="83"/>
      <c r="M255" s="28"/>
      <c r="N255" s="29"/>
      <c r="O255" s="73">
        <f t="shared" si="4"/>
        <v>0</v>
      </c>
      <c r="P255" s="26"/>
      <c r="Q255" s="54"/>
    </row>
    <row r="256" spans="1:17" ht="15.6" x14ac:dyDescent="0.25">
      <c r="A256" s="145"/>
      <c r="B256" s="146"/>
      <c r="C256" s="147"/>
      <c r="D256" s="148"/>
      <c r="E256" s="149"/>
      <c r="F256" s="149"/>
      <c r="G256" s="26"/>
      <c r="H256" s="145"/>
      <c r="I256" s="146"/>
      <c r="J256" s="26"/>
      <c r="K256" s="26"/>
      <c r="L256" s="83"/>
      <c r="M256" s="28"/>
      <c r="N256" s="29"/>
      <c r="O256" s="73">
        <f t="shared" si="4"/>
        <v>0</v>
      </c>
      <c r="P256" s="26"/>
      <c r="Q256" s="54"/>
    </row>
    <row r="257" spans="1:17" ht="15.6" x14ac:dyDescent="0.25">
      <c r="A257" s="145"/>
      <c r="B257" s="146"/>
      <c r="C257" s="147"/>
      <c r="D257" s="148"/>
      <c r="E257" s="149"/>
      <c r="F257" s="149"/>
      <c r="G257" s="26"/>
      <c r="H257" s="145"/>
      <c r="I257" s="146"/>
      <c r="J257" s="26"/>
      <c r="K257" s="26"/>
      <c r="L257" s="83"/>
      <c r="M257" s="28"/>
      <c r="N257" s="29"/>
      <c r="O257" s="73">
        <f t="shared" si="4"/>
        <v>0</v>
      </c>
      <c r="P257" s="26"/>
      <c r="Q257" s="54"/>
    </row>
    <row r="258" spans="1:17" ht="15.6" x14ac:dyDescent="0.25">
      <c r="A258" s="145"/>
      <c r="B258" s="146"/>
      <c r="C258" s="147"/>
      <c r="D258" s="148"/>
      <c r="E258" s="149"/>
      <c r="F258" s="149"/>
      <c r="G258" s="26"/>
      <c r="H258" s="145"/>
      <c r="I258" s="146"/>
      <c r="J258" s="26"/>
      <c r="K258" s="26"/>
      <c r="L258" s="83"/>
      <c r="M258" s="28"/>
      <c r="N258" s="29"/>
      <c r="O258" s="73">
        <f t="shared" si="4"/>
        <v>0</v>
      </c>
      <c r="P258" s="26"/>
      <c r="Q258" s="54"/>
    </row>
    <row r="259" spans="1:17" ht="15.6" x14ac:dyDescent="0.25">
      <c r="A259" s="145"/>
      <c r="B259" s="146"/>
      <c r="C259" s="147"/>
      <c r="D259" s="148"/>
      <c r="E259" s="149"/>
      <c r="F259" s="149"/>
      <c r="G259" s="26"/>
      <c r="H259" s="145"/>
      <c r="I259" s="146"/>
      <c r="J259" s="26"/>
      <c r="K259" s="26"/>
      <c r="L259" s="83"/>
      <c r="M259" s="28"/>
      <c r="N259" s="29"/>
      <c r="O259" s="73">
        <f t="shared" si="4"/>
        <v>0</v>
      </c>
      <c r="P259" s="26"/>
      <c r="Q259" s="54"/>
    </row>
    <row r="260" spans="1:17" ht="15.6" x14ac:dyDescent="0.25">
      <c r="A260" s="145"/>
      <c r="B260" s="146"/>
      <c r="C260" s="147"/>
      <c r="D260" s="148"/>
      <c r="E260" s="149"/>
      <c r="F260" s="149"/>
      <c r="G260" s="26"/>
      <c r="H260" s="145"/>
      <c r="I260" s="146"/>
      <c r="J260" s="26"/>
      <c r="K260" s="26"/>
      <c r="L260" s="83"/>
      <c r="M260" s="28"/>
      <c r="N260" s="29"/>
      <c r="O260" s="73">
        <f t="shared" si="4"/>
        <v>0</v>
      </c>
      <c r="P260" s="26"/>
      <c r="Q260" s="54"/>
    </row>
    <row r="261" spans="1:17" ht="15.6" x14ac:dyDescent="0.25">
      <c r="A261" s="145"/>
      <c r="B261" s="146"/>
      <c r="C261" s="147"/>
      <c r="D261" s="148"/>
      <c r="E261" s="149"/>
      <c r="F261" s="149"/>
      <c r="G261" s="26"/>
      <c r="H261" s="145"/>
      <c r="I261" s="146"/>
      <c r="J261" s="26"/>
      <c r="K261" s="26"/>
      <c r="L261" s="83"/>
      <c r="M261" s="28"/>
      <c r="N261" s="29"/>
      <c r="O261" s="73">
        <f t="shared" si="4"/>
        <v>0</v>
      </c>
      <c r="P261" s="26"/>
      <c r="Q261" s="54"/>
    </row>
    <row r="262" spans="1:17" ht="15.6" x14ac:dyDescent="0.25">
      <c r="A262" s="145"/>
      <c r="B262" s="146"/>
      <c r="C262" s="147"/>
      <c r="D262" s="148"/>
      <c r="E262" s="149"/>
      <c r="F262" s="149"/>
      <c r="G262" s="26"/>
      <c r="H262" s="145"/>
      <c r="I262" s="146"/>
      <c r="J262" s="26"/>
      <c r="K262" s="26"/>
      <c r="L262" s="83"/>
      <c r="M262" s="28"/>
      <c r="N262" s="29"/>
      <c r="O262" s="73">
        <f t="shared" si="4"/>
        <v>0</v>
      </c>
      <c r="P262" s="26"/>
      <c r="Q262" s="54"/>
    </row>
    <row r="263" spans="1:17" ht="15.6" x14ac:dyDescent="0.25">
      <c r="A263" s="145"/>
      <c r="B263" s="146"/>
      <c r="C263" s="147"/>
      <c r="D263" s="148"/>
      <c r="E263" s="149"/>
      <c r="F263" s="149"/>
      <c r="G263" s="26"/>
      <c r="H263" s="145"/>
      <c r="I263" s="146"/>
      <c r="J263" s="26"/>
      <c r="K263" s="26"/>
      <c r="L263" s="83"/>
      <c r="M263" s="28"/>
      <c r="N263" s="29"/>
      <c r="O263" s="73">
        <f t="shared" si="4"/>
        <v>0</v>
      </c>
      <c r="P263" s="26"/>
      <c r="Q263" s="54"/>
    </row>
    <row r="264" spans="1:17" ht="15.6" x14ac:dyDescent="0.25">
      <c r="A264" s="145"/>
      <c r="B264" s="146"/>
      <c r="C264" s="147"/>
      <c r="D264" s="148"/>
      <c r="E264" s="149"/>
      <c r="F264" s="149"/>
      <c r="G264" s="26"/>
      <c r="H264" s="145"/>
      <c r="I264" s="146"/>
      <c r="J264" s="26"/>
      <c r="K264" s="26"/>
      <c r="L264" s="83"/>
      <c r="M264" s="28"/>
      <c r="N264" s="29"/>
      <c r="O264" s="73">
        <f t="shared" si="4"/>
        <v>0</v>
      </c>
      <c r="P264" s="26"/>
      <c r="Q264" s="54"/>
    </row>
    <row r="265" spans="1:17" ht="15.6" x14ac:dyDescent="0.25">
      <c r="A265" s="145"/>
      <c r="B265" s="146"/>
      <c r="C265" s="147"/>
      <c r="D265" s="148"/>
      <c r="E265" s="149"/>
      <c r="F265" s="149"/>
      <c r="G265" s="26"/>
      <c r="H265" s="145"/>
      <c r="I265" s="146"/>
      <c r="J265" s="26"/>
      <c r="K265" s="26"/>
      <c r="L265" s="83"/>
      <c r="M265" s="28"/>
      <c r="N265" s="29"/>
      <c r="O265" s="73">
        <f t="shared" si="4"/>
        <v>0</v>
      </c>
      <c r="P265" s="26"/>
      <c r="Q265" s="54"/>
    </row>
    <row r="266" spans="1:17" ht="15.6" x14ac:dyDescent="0.25">
      <c r="A266" s="145"/>
      <c r="B266" s="146"/>
      <c r="C266" s="147"/>
      <c r="D266" s="148"/>
      <c r="E266" s="149"/>
      <c r="F266" s="149"/>
      <c r="G266" s="26"/>
      <c r="H266" s="145"/>
      <c r="I266" s="146"/>
      <c r="J266" s="26"/>
      <c r="K266" s="26"/>
      <c r="L266" s="83"/>
      <c r="M266" s="28"/>
      <c r="N266" s="29"/>
      <c r="O266" s="73">
        <f t="shared" si="4"/>
        <v>0</v>
      </c>
      <c r="P266" s="26"/>
      <c r="Q266" s="54"/>
    </row>
    <row r="267" spans="1:17" ht="15.6" x14ac:dyDescent="0.25">
      <c r="A267" s="145"/>
      <c r="B267" s="146"/>
      <c r="C267" s="147"/>
      <c r="D267" s="148"/>
      <c r="E267" s="149"/>
      <c r="F267" s="149"/>
      <c r="G267" s="26"/>
      <c r="H267" s="145"/>
      <c r="I267" s="146"/>
      <c r="J267" s="26"/>
      <c r="K267" s="26"/>
      <c r="L267" s="83"/>
      <c r="M267" s="28"/>
      <c r="N267" s="29"/>
      <c r="O267" s="73">
        <f t="shared" si="4"/>
        <v>0</v>
      </c>
      <c r="P267" s="26"/>
      <c r="Q267" s="54"/>
    </row>
    <row r="268" spans="1:17" ht="15.6" x14ac:dyDescent="0.25">
      <c r="A268" s="145"/>
      <c r="B268" s="146"/>
      <c r="C268" s="147"/>
      <c r="D268" s="148"/>
      <c r="E268" s="149"/>
      <c r="F268" s="149"/>
      <c r="G268" s="26"/>
      <c r="H268" s="145"/>
      <c r="I268" s="146"/>
      <c r="J268" s="26"/>
      <c r="K268" s="26"/>
      <c r="L268" s="83"/>
      <c r="M268" s="28"/>
      <c r="N268" s="29"/>
      <c r="O268" s="73">
        <f t="shared" si="4"/>
        <v>0</v>
      </c>
      <c r="P268" s="26"/>
      <c r="Q268" s="54"/>
    </row>
    <row r="269" spans="1:17" ht="15.6" x14ac:dyDescent="0.25">
      <c r="A269" s="145"/>
      <c r="B269" s="146"/>
      <c r="C269" s="147"/>
      <c r="D269" s="148"/>
      <c r="E269" s="149"/>
      <c r="F269" s="149"/>
      <c r="G269" s="26"/>
      <c r="H269" s="145"/>
      <c r="I269" s="146"/>
      <c r="J269" s="26"/>
      <c r="K269" s="26"/>
      <c r="L269" s="83"/>
      <c r="M269" s="28"/>
      <c r="N269" s="29"/>
      <c r="O269" s="73">
        <f t="shared" si="4"/>
        <v>0</v>
      </c>
      <c r="P269" s="26"/>
      <c r="Q269" s="54"/>
    </row>
    <row r="270" spans="1:17" ht="15.6" x14ac:dyDescent="0.25">
      <c r="A270" s="145"/>
      <c r="B270" s="146"/>
      <c r="C270" s="147"/>
      <c r="D270" s="148"/>
      <c r="E270" s="149"/>
      <c r="F270" s="149"/>
      <c r="G270" s="26"/>
      <c r="H270" s="145"/>
      <c r="I270" s="146"/>
      <c r="J270" s="26"/>
      <c r="K270" s="26"/>
      <c r="L270" s="83"/>
      <c r="M270" s="28"/>
      <c r="N270" s="29"/>
      <c r="O270" s="73">
        <f t="shared" si="4"/>
        <v>0</v>
      </c>
      <c r="P270" s="26"/>
      <c r="Q270" s="54"/>
    </row>
    <row r="271" spans="1:17" ht="15.6" x14ac:dyDescent="0.25">
      <c r="A271" s="145"/>
      <c r="B271" s="146"/>
      <c r="C271" s="147"/>
      <c r="D271" s="148"/>
      <c r="E271" s="149"/>
      <c r="F271" s="149"/>
      <c r="G271" s="26"/>
      <c r="H271" s="145"/>
      <c r="I271" s="146"/>
      <c r="J271" s="26"/>
      <c r="K271" s="26"/>
      <c r="L271" s="83"/>
      <c r="M271" s="28"/>
      <c r="N271" s="29"/>
      <c r="O271" s="73">
        <f t="shared" si="4"/>
        <v>0</v>
      </c>
      <c r="P271" s="26"/>
      <c r="Q271" s="54"/>
    </row>
    <row r="272" spans="1:17" ht="15.6" x14ac:dyDescent="0.25">
      <c r="A272" s="145"/>
      <c r="B272" s="146"/>
      <c r="C272" s="147"/>
      <c r="D272" s="148"/>
      <c r="E272" s="149"/>
      <c r="F272" s="149"/>
      <c r="G272" s="26"/>
      <c r="H272" s="145"/>
      <c r="I272" s="146"/>
      <c r="J272" s="26"/>
      <c r="K272" s="26"/>
      <c r="L272" s="83"/>
      <c r="M272" s="28"/>
      <c r="N272" s="29"/>
      <c r="O272" s="73">
        <f t="shared" si="4"/>
        <v>0</v>
      </c>
      <c r="P272" s="26"/>
      <c r="Q272" s="54"/>
    </row>
    <row r="273" spans="1:17" ht="15.6" x14ac:dyDescent="0.25">
      <c r="A273" s="145"/>
      <c r="B273" s="146"/>
      <c r="C273" s="147"/>
      <c r="D273" s="148"/>
      <c r="E273" s="149"/>
      <c r="F273" s="149"/>
      <c r="G273" s="26"/>
      <c r="H273" s="145"/>
      <c r="I273" s="146"/>
      <c r="J273" s="26"/>
      <c r="K273" s="26"/>
      <c r="L273" s="83"/>
      <c r="M273" s="28"/>
      <c r="N273" s="29"/>
      <c r="O273" s="73">
        <f t="shared" si="4"/>
        <v>0</v>
      </c>
      <c r="P273" s="26"/>
      <c r="Q273" s="54"/>
    </row>
    <row r="274" spans="1:17" ht="15.6" x14ac:dyDescent="0.25">
      <c r="A274" s="145"/>
      <c r="B274" s="146"/>
      <c r="C274" s="147"/>
      <c r="D274" s="148"/>
      <c r="E274" s="149"/>
      <c r="F274" s="149"/>
      <c r="G274" s="26"/>
      <c r="H274" s="145"/>
      <c r="I274" s="146"/>
      <c r="J274" s="26"/>
      <c r="K274" s="26"/>
      <c r="L274" s="83"/>
      <c r="M274" s="28"/>
      <c r="N274" s="29"/>
      <c r="O274" s="73">
        <f t="shared" si="4"/>
        <v>0</v>
      </c>
      <c r="P274" s="26"/>
      <c r="Q274" s="54"/>
    </row>
    <row r="275" spans="1:17" ht="15.6" x14ac:dyDescent="0.25">
      <c r="A275" s="145"/>
      <c r="B275" s="146"/>
      <c r="C275" s="147"/>
      <c r="D275" s="148"/>
      <c r="E275" s="149"/>
      <c r="F275" s="149"/>
      <c r="G275" s="26"/>
      <c r="H275" s="145"/>
      <c r="I275" s="146"/>
      <c r="J275" s="26"/>
      <c r="K275" s="26"/>
      <c r="L275" s="83"/>
      <c r="M275" s="28"/>
      <c r="N275" s="29"/>
      <c r="O275" s="73">
        <f t="shared" si="4"/>
        <v>0</v>
      </c>
      <c r="P275" s="26"/>
      <c r="Q275" s="54"/>
    </row>
    <row r="276" spans="1:17" ht="15.6" x14ac:dyDescent="0.25">
      <c r="A276" s="145"/>
      <c r="B276" s="146"/>
      <c r="C276" s="147"/>
      <c r="D276" s="148"/>
      <c r="E276" s="149"/>
      <c r="F276" s="149"/>
      <c r="G276" s="26"/>
      <c r="H276" s="145"/>
      <c r="I276" s="146"/>
      <c r="J276" s="26"/>
      <c r="K276" s="26"/>
      <c r="L276" s="83"/>
      <c r="M276" s="28"/>
      <c r="N276" s="29"/>
      <c r="O276" s="73">
        <f t="shared" si="4"/>
        <v>0</v>
      </c>
      <c r="P276" s="26"/>
      <c r="Q276" s="54"/>
    </row>
    <row r="277" spans="1:17" ht="15.6" x14ac:dyDescent="0.25">
      <c r="A277" s="145"/>
      <c r="B277" s="146"/>
      <c r="C277" s="147"/>
      <c r="D277" s="148"/>
      <c r="E277" s="149"/>
      <c r="F277" s="149"/>
      <c r="G277" s="26"/>
      <c r="H277" s="145"/>
      <c r="I277" s="146"/>
      <c r="J277" s="26"/>
      <c r="K277" s="26"/>
      <c r="L277" s="83"/>
      <c r="M277" s="28"/>
      <c r="N277" s="29"/>
      <c r="O277" s="73">
        <f t="shared" si="4"/>
        <v>0</v>
      </c>
      <c r="P277" s="26"/>
      <c r="Q277" s="54"/>
    </row>
    <row r="278" spans="1:17" ht="15.6" x14ac:dyDescent="0.25">
      <c r="A278" s="145"/>
      <c r="B278" s="146"/>
      <c r="C278" s="147"/>
      <c r="D278" s="148"/>
      <c r="E278" s="149"/>
      <c r="F278" s="149"/>
      <c r="G278" s="26"/>
      <c r="H278" s="145"/>
      <c r="I278" s="146"/>
      <c r="J278" s="26"/>
      <c r="K278" s="26"/>
      <c r="L278" s="83"/>
      <c r="M278" s="28"/>
      <c r="N278" s="29"/>
      <c r="O278" s="73">
        <f t="shared" si="4"/>
        <v>0</v>
      </c>
      <c r="P278" s="26"/>
      <c r="Q278" s="54"/>
    </row>
    <row r="279" spans="1:17" ht="15.6" x14ac:dyDescent="0.25">
      <c r="A279" s="145"/>
      <c r="B279" s="146"/>
      <c r="C279" s="147"/>
      <c r="D279" s="148"/>
      <c r="E279" s="149"/>
      <c r="F279" s="149"/>
      <c r="G279" s="26"/>
      <c r="H279" s="145"/>
      <c r="I279" s="146"/>
      <c r="J279" s="26"/>
      <c r="K279" s="26"/>
      <c r="L279" s="83"/>
      <c r="M279" s="28"/>
      <c r="N279" s="29"/>
      <c r="O279" s="73">
        <f t="shared" si="4"/>
        <v>0</v>
      </c>
      <c r="P279" s="26"/>
      <c r="Q279" s="54"/>
    </row>
    <row r="280" spans="1:17" ht="15.6" x14ac:dyDescent="0.25">
      <c r="A280" s="145"/>
      <c r="B280" s="146"/>
      <c r="C280" s="147"/>
      <c r="D280" s="148"/>
      <c r="E280" s="149"/>
      <c r="F280" s="149"/>
      <c r="G280" s="26"/>
      <c r="H280" s="145"/>
      <c r="I280" s="146"/>
      <c r="J280" s="26"/>
      <c r="K280" s="26"/>
      <c r="L280" s="83"/>
      <c r="M280" s="28"/>
      <c r="N280" s="29"/>
      <c r="O280" s="73">
        <f t="shared" si="4"/>
        <v>0</v>
      </c>
      <c r="P280" s="26"/>
      <c r="Q280" s="54"/>
    </row>
    <row r="281" spans="1:17" ht="15.6" x14ac:dyDescent="0.25">
      <c r="A281" s="145"/>
      <c r="B281" s="146"/>
      <c r="C281" s="147"/>
      <c r="D281" s="148"/>
      <c r="E281" s="149"/>
      <c r="F281" s="149"/>
      <c r="G281" s="26"/>
      <c r="H281" s="145"/>
      <c r="I281" s="146"/>
      <c r="J281" s="26"/>
      <c r="K281" s="26"/>
      <c r="L281" s="83"/>
      <c r="M281" s="28"/>
      <c r="N281" s="29"/>
      <c r="O281" s="73">
        <f t="shared" si="4"/>
        <v>0</v>
      </c>
      <c r="P281" s="26"/>
      <c r="Q281" s="54"/>
    </row>
    <row r="282" spans="1:17" ht="15.6" x14ac:dyDescent="0.25">
      <c r="A282" s="145"/>
      <c r="B282" s="146"/>
      <c r="C282" s="147"/>
      <c r="D282" s="148"/>
      <c r="E282" s="149"/>
      <c r="F282" s="149"/>
      <c r="G282" s="26"/>
      <c r="H282" s="145"/>
      <c r="I282" s="146"/>
      <c r="J282" s="26"/>
      <c r="K282" s="26"/>
      <c r="L282" s="83"/>
      <c r="M282" s="28"/>
      <c r="N282" s="29"/>
      <c r="O282" s="73">
        <f t="shared" si="4"/>
        <v>0</v>
      </c>
      <c r="P282" s="26"/>
      <c r="Q282" s="54"/>
    </row>
    <row r="283" spans="1:17" ht="15.6" x14ac:dyDescent="0.25">
      <c r="A283" s="145"/>
      <c r="B283" s="146"/>
      <c r="C283" s="147"/>
      <c r="D283" s="148"/>
      <c r="E283" s="149"/>
      <c r="F283" s="149"/>
      <c r="G283" s="26"/>
      <c r="H283" s="145"/>
      <c r="I283" s="146"/>
      <c r="J283" s="26"/>
      <c r="K283" s="26"/>
      <c r="L283" s="83"/>
      <c r="M283" s="28"/>
      <c r="N283" s="29"/>
      <c r="O283" s="73">
        <f t="shared" si="4"/>
        <v>0</v>
      </c>
      <c r="P283" s="26"/>
      <c r="Q283" s="54"/>
    </row>
    <row r="284" spans="1:17" ht="15.6" x14ac:dyDescent="0.25">
      <c r="A284" s="145"/>
      <c r="B284" s="146"/>
      <c r="C284" s="147"/>
      <c r="D284" s="148"/>
      <c r="E284" s="149"/>
      <c r="F284" s="149"/>
      <c r="G284" s="26"/>
      <c r="H284" s="145"/>
      <c r="I284" s="146"/>
      <c r="J284" s="26"/>
      <c r="K284" s="26"/>
      <c r="L284" s="83"/>
      <c r="M284" s="28"/>
      <c r="N284" s="29"/>
      <c r="O284" s="73">
        <f t="shared" si="4"/>
        <v>0</v>
      </c>
      <c r="P284" s="26"/>
      <c r="Q284" s="54"/>
    </row>
    <row r="285" spans="1:17" ht="15.6" x14ac:dyDescent="0.25">
      <c r="A285" s="145"/>
      <c r="B285" s="146"/>
      <c r="C285" s="147"/>
      <c r="D285" s="148"/>
      <c r="E285" s="149"/>
      <c r="F285" s="149"/>
      <c r="G285" s="26"/>
      <c r="H285" s="145"/>
      <c r="I285" s="146"/>
      <c r="J285" s="26"/>
      <c r="K285" s="26"/>
      <c r="L285" s="83"/>
      <c r="M285" s="28"/>
      <c r="N285" s="29"/>
      <c r="O285" s="73">
        <f t="shared" si="4"/>
        <v>0</v>
      </c>
      <c r="P285" s="26"/>
      <c r="Q285" s="54"/>
    </row>
    <row r="286" spans="1:17" ht="15.6" x14ac:dyDescent="0.25">
      <c r="A286" s="145"/>
      <c r="B286" s="146"/>
      <c r="C286" s="147"/>
      <c r="D286" s="148"/>
      <c r="E286" s="149"/>
      <c r="F286" s="149"/>
      <c r="G286" s="26"/>
      <c r="H286" s="145"/>
      <c r="I286" s="146"/>
      <c r="J286" s="26"/>
      <c r="K286" s="26"/>
      <c r="L286" s="83"/>
      <c r="M286" s="28"/>
      <c r="N286" s="29"/>
      <c r="O286" s="73">
        <f t="shared" si="4"/>
        <v>0</v>
      </c>
      <c r="P286" s="26"/>
      <c r="Q286" s="54"/>
    </row>
    <row r="287" spans="1:17" ht="15.6" x14ac:dyDescent="0.25">
      <c r="A287" s="145"/>
      <c r="B287" s="146"/>
      <c r="C287" s="147"/>
      <c r="D287" s="148"/>
      <c r="E287" s="149"/>
      <c r="F287" s="149"/>
      <c r="G287" s="26"/>
      <c r="H287" s="145"/>
      <c r="I287" s="146"/>
      <c r="J287" s="26"/>
      <c r="K287" s="26"/>
      <c r="L287" s="83"/>
      <c r="M287" s="28"/>
      <c r="N287" s="29"/>
      <c r="O287" s="73">
        <f t="shared" si="4"/>
        <v>0</v>
      </c>
      <c r="P287" s="26"/>
      <c r="Q287" s="54"/>
    </row>
    <row r="288" spans="1:17" ht="15.6" x14ac:dyDescent="0.25">
      <c r="A288" s="145"/>
      <c r="B288" s="146"/>
      <c r="C288" s="147"/>
      <c r="D288" s="148"/>
      <c r="E288" s="149"/>
      <c r="F288" s="149"/>
      <c r="G288" s="26"/>
      <c r="H288" s="145"/>
      <c r="I288" s="146"/>
      <c r="J288" s="26"/>
      <c r="K288" s="26"/>
      <c r="L288" s="83"/>
      <c r="M288" s="28"/>
      <c r="N288" s="29"/>
      <c r="O288" s="73">
        <f t="shared" si="4"/>
        <v>0</v>
      </c>
      <c r="P288" s="26"/>
      <c r="Q288" s="54"/>
    </row>
    <row r="289" spans="1:17" ht="15.6" x14ac:dyDescent="0.25">
      <c r="A289" s="145"/>
      <c r="B289" s="146"/>
      <c r="C289" s="147"/>
      <c r="D289" s="148"/>
      <c r="E289" s="149"/>
      <c r="F289" s="149"/>
      <c r="G289" s="26"/>
      <c r="H289" s="145"/>
      <c r="I289" s="146"/>
      <c r="J289" s="26"/>
      <c r="K289" s="26"/>
      <c r="L289" s="83"/>
      <c r="M289" s="28"/>
      <c r="N289" s="29"/>
      <c r="O289" s="73">
        <f t="shared" si="4"/>
        <v>0</v>
      </c>
      <c r="P289" s="26"/>
      <c r="Q289" s="54"/>
    </row>
    <row r="290" spans="1:17" ht="15.6" x14ac:dyDescent="0.25">
      <c r="A290" s="145"/>
      <c r="B290" s="146"/>
      <c r="C290" s="147"/>
      <c r="D290" s="148"/>
      <c r="E290" s="149"/>
      <c r="F290" s="149"/>
      <c r="G290" s="26"/>
      <c r="H290" s="145"/>
      <c r="I290" s="146"/>
      <c r="J290" s="26"/>
      <c r="K290" s="26"/>
      <c r="L290" s="83"/>
      <c r="M290" s="28"/>
      <c r="N290" s="29"/>
      <c r="O290" s="73">
        <f t="shared" si="4"/>
        <v>0</v>
      </c>
      <c r="P290" s="26"/>
      <c r="Q290" s="54"/>
    </row>
    <row r="291" spans="1:17" ht="15.6" x14ac:dyDescent="0.25">
      <c r="A291" s="145"/>
      <c r="B291" s="146"/>
      <c r="C291" s="147"/>
      <c r="D291" s="148"/>
      <c r="E291" s="149"/>
      <c r="F291" s="149"/>
      <c r="G291" s="26"/>
      <c r="H291" s="145"/>
      <c r="I291" s="146"/>
      <c r="J291" s="26"/>
      <c r="K291" s="26"/>
      <c r="L291" s="83"/>
      <c r="M291" s="28"/>
      <c r="N291" s="29"/>
      <c r="O291" s="73">
        <f t="shared" si="4"/>
        <v>0</v>
      </c>
      <c r="P291" s="26"/>
      <c r="Q291" s="54"/>
    </row>
    <row r="292" spans="1:17" ht="15.6" x14ac:dyDescent="0.25">
      <c r="A292" s="145"/>
      <c r="B292" s="146"/>
      <c r="C292" s="147"/>
      <c r="D292" s="148"/>
      <c r="E292" s="149"/>
      <c r="F292" s="149"/>
      <c r="G292" s="26"/>
      <c r="H292" s="145"/>
      <c r="I292" s="146"/>
      <c r="J292" s="26"/>
      <c r="K292" s="26"/>
      <c r="L292" s="83"/>
      <c r="M292" s="28"/>
      <c r="N292" s="29"/>
      <c r="O292" s="73">
        <f t="shared" ref="O292:O305" si="5">$M292*$N292</f>
        <v>0</v>
      </c>
      <c r="P292" s="26"/>
      <c r="Q292" s="54"/>
    </row>
    <row r="293" spans="1:17" ht="15.6" x14ac:dyDescent="0.25">
      <c r="A293" s="145"/>
      <c r="B293" s="146"/>
      <c r="C293" s="147"/>
      <c r="D293" s="148"/>
      <c r="E293" s="149"/>
      <c r="F293" s="149"/>
      <c r="G293" s="26"/>
      <c r="H293" s="145"/>
      <c r="I293" s="146"/>
      <c r="J293" s="26"/>
      <c r="K293" s="26"/>
      <c r="L293" s="83"/>
      <c r="M293" s="28"/>
      <c r="N293" s="29"/>
      <c r="O293" s="73">
        <f t="shared" si="5"/>
        <v>0</v>
      </c>
      <c r="P293" s="26"/>
      <c r="Q293" s="54"/>
    </row>
    <row r="294" spans="1:17" ht="15.6" x14ac:dyDescent="0.25">
      <c r="A294" s="145"/>
      <c r="B294" s="146"/>
      <c r="C294" s="147"/>
      <c r="D294" s="148"/>
      <c r="E294" s="149"/>
      <c r="F294" s="149"/>
      <c r="G294" s="26"/>
      <c r="H294" s="145"/>
      <c r="I294" s="146"/>
      <c r="J294" s="26"/>
      <c r="K294" s="26"/>
      <c r="L294" s="83"/>
      <c r="M294" s="28"/>
      <c r="N294" s="29"/>
      <c r="O294" s="73">
        <f t="shared" si="5"/>
        <v>0</v>
      </c>
      <c r="P294" s="26"/>
      <c r="Q294" s="54"/>
    </row>
    <row r="295" spans="1:17" ht="15.6" x14ac:dyDescent="0.25">
      <c r="A295" s="145"/>
      <c r="B295" s="146"/>
      <c r="C295" s="147"/>
      <c r="D295" s="148"/>
      <c r="E295" s="149"/>
      <c r="F295" s="149"/>
      <c r="G295" s="26"/>
      <c r="H295" s="145"/>
      <c r="I295" s="146"/>
      <c r="J295" s="26"/>
      <c r="K295" s="26"/>
      <c r="L295" s="83"/>
      <c r="M295" s="28"/>
      <c r="N295" s="29"/>
      <c r="O295" s="73">
        <f t="shared" si="5"/>
        <v>0</v>
      </c>
      <c r="P295" s="26"/>
      <c r="Q295" s="54"/>
    </row>
    <row r="296" spans="1:17" ht="15.6" x14ac:dyDescent="0.25">
      <c r="A296" s="145"/>
      <c r="B296" s="146"/>
      <c r="C296" s="147"/>
      <c r="D296" s="148"/>
      <c r="E296" s="149"/>
      <c r="F296" s="149"/>
      <c r="G296" s="26"/>
      <c r="H296" s="145"/>
      <c r="I296" s="146"/>
      <c r="J296" s="26"/>
      <c r="K296" s="26"/>
      <c r="L296" s="83"/>
      <c r="M296" s="28"/>
      <c r="N296" s="29"/>
      <c r="O296" s="73">
        <f t="shared" si="5"/>
        <v>0</v>
      </c>
      <c r="P296" s="26"/>
      <c r="Q296" s="54"/>
    </row>
    <row r="297" spans="1:17" ht="15.6" x14ac:dyDescent="0.25">
      <c r="A297" s="145"/>
      <c r="B297" s="146"/>
      <c r="C297" s="147"/>
      <c r="D297" s="148"/>
      <c r="E297" s="149"/>
      <c r="F297" s="149"/>
      <c r="G297" s="26"/>
      <c r="H297" s="145"/>
      <c r="I297" s="146"/>
      <c r="J297" s="26"/>
      <c r="K297" s="26"/>
      <c r="L297" s="83"/>
      <c r="M297" s="28"/>
      <c r="N297" s="29"/>
      <c r="O297" s="73">
        <f t="shared" si="5"/>
        <v>0</v>
      </c>
      <c r="P297" s="26"/>
      <c r="Q297" s="54"/>
    </row>
    <row r="298" spans="1:17" ht="15.6" x14ac:dyDescent="0.25">
      <c r="A298" s="145"/>
      <c r="B298" s="146"/>
      <c r="C298" s="147"/>
      <c r="D298" s="148"/>
      <c r="E298" s="149"/>
      <c r="F298" s="149"/>
      <c r="G298" s="26"/>
      <c r="H298" s="145"/>
      <c r="I298" s="146"/>
      <c r="J298" s="26"/>
      <c r="K298" s="26"/>
      <c r="L298" s="83"/>
      <c r="M298" s="28"/>
      <c r="N298" s="29"/>
      <c r="O298" s="73">
        <f t="shared" si="5"/>
        <v>0</v>
      </c>
      <c r="P298" s="26"/>
      <c r="Q298" s="54"/>
    </row>
    <row r="299" spans="1:17" ht="15.6" x14ac:dyDescent="0.25">
      <c r="A299" s="145"/>
      <c r="B299" s="146"/>
      <c r="C299" s="147"/>
      <c r="D299" s="148"/>
      <c r="E299" s="149"/>
      <c r="F299" s="149"/>
      <c r="G299" s="26"/>
      <c r="H299" s="145"/>
      <c r="I299" s="146"/>
      <c r="J299" s="26"/>
      <c r="K299" s="26"/>
      <c r="L299" s="83"/>
      <c r="M299" s="28"/>
      <c r="N299" s="29"/>
      <c r="O299" s="73">
        <f t="shared" si="5"/>
        <v>0</v>
      </c>
      <c r="P299" s="26"/>
      <c r="Q299" s="54"/>
    </row>
    <row r="300" spans="1:17" ht="15.6" x14ac:dyDescent="0.25">
      <c r="A300" s="145"/>
      <c r="B300" s="146"/>
      <c r="C300" s="147"/>
      <c r="D300" s="148"/>
      <c r="E300" s="149"/>
      <c r="F300" s="149"/>
      <c r="G300" s="26"/>
      <c r="H300" s="145"/>
      <c r="I300" s="146"/>
      <c r="J300" s="26"/>
      <c r="K300" s="26"/>
      <c r="L300" s="83"/>
      <c r="M300" s="28"/>
      <c r="N300" s="29"/>
      <c r="O300" s="73">
        <f t="shared" si="5"/>
        <v>0</v>
      </c>
      <c r="P300" s="26"/>
      <c r="Q300" s="54"/>
    </row>
    <row r="301" spans="1:17" ht="15.6" x14ac:dyDescent="0.25">
      <c r="A301" s="145"/>
      <c r="B301" s="146"/>
      <c r="C301" s="147"/>
      <c r="D301" s="148"/>
      <c r="E301" s="149"/>
      <c r="F301" s="149"/>
      <c r="G301" s="26"/>
      <c r="H301" s="145"/>
      <c r="I301" s="146"/>
      <c r="J301" s="26"/>
      <c r="K301" s="26"/>
      <c r="L301" s="83"/>
      <c r="M301" s="28"/>
      <c r="N301" s="29"/>
      <c r="O301" s="73">
        <f t="shared" si="5"/>
        <v>0</v>
      </c>
      <c r="P301" s="26"/>
      <c r="Q301" s="54"/>
    </row>
    <row r="302" spans="1:17" ht="15.6" x14ac:dyDescent="0.25">
      <c r="A302" s="145"/>
      <c r="B302" s="146"/>
      <c r="C302" s="147"/>
      <c r="D302" s="148"/>
      <c r="E302" s="149"/>
      <c r="F302" s="149"/>
      <c r="G302" s="26"/>
      <c r="H302" s="145"/>
      <c r="I302" s="146"/>
      <c r="J302" s="26"/>
      <c r="K302" s="26"/>
      <c r="L302" s="83"/>
      <c r="M302" s="28"/>
      <c r="N302" s="29"/>
      <c r="O302" s="73">
        <f t="shared" si="5"/>
        <v>0</v>
      </c>
      <c r="P302" s="26"/>
      <c r="Q302" s="54"/>
    </row>
    <row r="303" spans="1:17" ht="15.6" x14ac:dyDescent="0.25">
      <c r="A303" s="145"/>
      <c r="B303" s="146"/>
      <c r="C303" s="147"/>
      <c r="D303" s="148"/>
      <c r="E303" s="149"/>
      <c r="F303" s="149"/>
      <c r="G303" s="26"/>
      <c r="H303" s="145"/>
      <c r="I303" s="146"/>
      <c r="J303" s="26"/>
      <c r="K303" s="26"/>
      <c r="L303" s="83"/>
      <c r="M303" s="28"/>
      <c r="N303" s="29"/>
      <c r="O303" s="73">
        <f t="shared" si="5"/>
        <v>0</v>
      </c>
      <c r="P303" s="26"/>
      <c r="Q303" s="54"/>
    </row>
    <row r="304" spans="1:17" ht="15.6" x14ac:dyDescent="0.25">
      <c r="A304" s="145"/>
      <c r="B304" s="146"/>
      <c r="C304" s="147"/>
      <c r="D304" s="148"/>
      <c r="E304" s="149"/>
      <c r="F304" s="149"/>
      <c r="G304" s="26"/>
      <c r="H304" s="145"/>
      <c r="I304" s="146"/>
      <c r="J304" s="26"/>
      <c r="K304" s="26"/>
      <c r="L304" s="83"/>
      <c r="M304" s="28"/>
      <c r="N304" s="29"/>
      <c r="O304" s="73">
        <f t="shared" si="5"/>
        <v>0</v>
      </c>
      <c r="P304" s="26"/>
      <c r="Q304" s="54"/>
    </row>
    <row r="305" spans="1:17" ht="15.6" x14ac:dyDescent="0.25">
      <c r="A305" s="145"/>
      <c r="B305" s="146"/>
      <c r="C305" s="147"/>
      <c r="D305" s="148"/>
      <c r="E305" s="149"/>
      <c r="F305" s="149"/>
      <c r="G305" s="26"/>
      <c r="H305" s="145"/>
      <c r="I305" s="146"/>
      <c r="J305" s="26"/>
      <c r="K305" s="26"/>
      <c r="L305" s="83"/>
      <c r="M305" s="28"/>
      <c r="N305" s="29"/>
      <c r="O305" s="73">
        <f t="shared" si="5"/>
        <v>0</v>
      </c>
      <c r="P305" s="26"/>
      <c r="Q305" s="54"/>
    </row>
    <row r="306" spans="1:17" ht="15.6" x14ac:dyDescent="0.25">
      <c r="Q306" s="54"/>
    </row>
  </sheetData>
  <autoFilter ref="A2:T305" xr:uid="{F225C03B-4CBF-4E89-AAAD-92BB39AB081D}">
    <filterColumn colId="0" showButton="0"/>
    <filterColumn colId="2" showButton="0"/>
    <filterColumn colId="4" showButton="0"/>
    <filterColumn colId="7" showButton="0"/>
  </autoFilter>
  <dataConsolidate/>
  <mergeCells count="1217">
    <mergeCell ref="A304:B304"/>
    <mergeCell ref="C304:D304"/>
    <mergeCell ref="E304:F304"/>
    <mergeCell ref="H304:I304"/>
    <mergeCell ref="A305:B305"/>
    <mergeCell ref="C305:D305"/>
    <mergeCell ref="E305:F305"/>
    <mergeCell ref="H305:I305"/>
    <mergeCell ref="A302:B302"/>
    <mergeCell ref="C302:D302"/>
    <mergeCell ref="E302:F302"/>
    <mergeCell ref="H302:I302"/>
    <mergeCell ref="A303:B303"/>
    <mergeCell ref="C303:D303"/>
    <mergeCell ref="E303:F303"/>
    <mergeCell ref="H303:I303"/>
    <mergeCell ref="A300:B300"/>
    <mergeCell ref="C300:D300"/>
    <mergeCell ref="E300:F300"/>
    <mergeCell ref="H300:I300"/>
    <mergeCell ref="A301:B301"/>
    <mergeCell ref="C301:D301"/>
    <mergeCell ref="E301:F301"/>
    <mergeCell ref="H301:I301"/>
    <mergeCell ref="A298:B298"/>
    <mergeCell ref="C298:D298"/>
    <mergeCell ref="E298:F298"/>
    <mergeCell ref="H298:I298"/>
    <mergeCell ref="A299:B299"/>
    <mergeCell ref="C299:D299"/>
    <mergeCell ref="E299:F299"/>
    <mergeCell ref="H299:I299"/>
    <mergeCell ref="A296:B296"/>
    <mergeCell ref="C296:D296"/>
    <mergeCell ref="E296:F296"/>
    <mergeCell ref="H296:I296"/>
    <mergeCell ref="A297:B297"/>
    <mergeCell ref="C297:D297"/>
    <mergeCell ref="E297:F297"/>
    <mergeCell ref="H297:I297"/>
    <mergeCell ref="A294:B294"/>
    <mergeCell ref="C294:D294"/>
    <mergeCell ref="E294:F294"/>
    <mergeCell ref="H294:I294"/>
    <mergeCell ref="A295:B295"/>
    <mergeCell ref="C295:D295"/>
    <mergeCell ref="E295:F295"/>
    <mergeCell ref="H295:I295"/>
    <mergeCell ref="A292:B292"/>
    <mergeCell ref="C292:D292"/>
    <mergeCell ref="E292:F292"/>
    <mergeCell ref="H292:I292"/>
    <mergeCell ref="A293:B293"/>
    <mergeCell ref="C293:D293"/>
    <mergeCell ref="E293:F293"/>
    <mergeCell ref="H293:I293"/>
    <mergeCell ref="A290:B290"/>
    <mergeCell ref="C290:D290"/>
    <mergeCell ref="E290:F290"/>
    <mergeCell ref="H290:I290"/>
    <mergeCell ref="A291:B291"/>
    <mergeCell ref="C291:D291"/>
    <mergeCell ref="E291:F291"/>
    <mergeCell ref="H291:I291"/>
    <mergeCell ref="A288:B288"/>
    <mergeCell ref="C288:D288"/>
    <mergeCell ref="E288:F288"/>
    <mergeCell ref="H288:I288"/>
    <mergeCell ref="A289:B289"/>
    <mergeCell ref="C289:D289"/>
    <mergeCell ref="E289:F289"/>
    <mergeCell ref="H289:I289"/>
    <mergeCell ref="A286:B286"/>
    <mergeCell ref="C286:D286"/>
    <mergeCell ref="E286:F286"/>
    <mergeCell ref="H286:I286"/>
    <mergeCell ref="A287:B287"/>
    <mergeCell ref="C287:D287"/>
    <mergeCell ref="E287:F287"/>
    <mergeCell ref="H287:I287"/>
    <mergeCell ref="A284:B284"/>
    <mergeCell ref="C284:D284"/>
    <mergeCell ref="E284:F284"/>
    <mergeCell ref="H284:I284"/>
    <mergeCell ref="A285:B285"/>
    <mergeCell ref="C285:D285"/>
    <mergeCell ref="E285:F285"/>
    <mergeCell ref="H285:I285"/>
    <mergeCell ref="A282:B282"/>
    <mergeCell ref="C282:D282"/>
    <mergeCell ref="E282:F282"/>
    <mergeCell ref="H282:I282"/>
    <mergeCell ref="A283:B283"/>
    <mergeCell ref="C283:D283"/>
    <mergeCell ref="E283:F283"/>
    <mergeCell ref="H283:I283"/>
    <mergeCell ref="A280:B280"/>
    <mergeCell ref="C280:D280"/>
    <mergeCell ref="E280:F280"/>
    <mergeCell ref="H280:I280"/>
    <mergeCell ref="A281:B281"/>
    <mergeCell ref="C281:D281"/>
    <mergeCell ref="E281:F281"/>
    <mergeCell ref="H281:I281"/>
    <mergeCell ref="A278:B278"/>
    <mergeCell ref="C278:D278"/>
    <mergeCell ref="E278:F278"/>
    <mergeCell ref="H278:I278"/>
    <mergeCell ref="A279:B279"/>
    <mergeCell ref="C279:D279"/>
    <mergeCell ref="E279:F279"/>
    <mergeCell ref="H279:I279"/>
    <mergeCell ref="A276:B276"/>
    <mergeCell ref="C276:D276"/>
    <mergeCell ref="E276:F276"/>
    <mergeCell ref="H276:I276"/>
    <mergeCell ref="A277:B277"/>
    <mergeCell ref="C277:D277"/>
    <mergeCell ref="E277:F277"/>
    <mergeCell ref="H277:I277"/>
    <mergeCell ref="A274:B274"/>
    <mergeCell ref="C274:D274"/>
    <mergeCell ref="E274:F274"/>
    <mergeCell ref="H274:I274"/>
    <mergeCell ref="A275:B275"/>
    <mergeCell ref="C275:D275"/>
    <mergeCell ref="E275:F275"/>
    <mergeCell ref="H275:I275"/>
    <mergeCell ref="A272:B272"/>
    <mergeCell ref="C272:D272"/>
    <mergeCell ref="E272:F272"/>
    <mergeCell ref="H272:I272"/>
    <mergeCell ref="A273:B273"/>
    <mergeCell ref="C273:D273"/>
    <mergeCell ref="E273:F273"/>
    <mergeCell ref="H273:I273"/>
    <mergeCell ref="A270:B270"/>
    <mergeCell ref="C270:D270"/>
    <mergeCell ref="E270:F270"/>
    <mergeCell ref="H270:I270"/>
    <mergeCell ref="A271:B271"/>
    <mergeCell ref="C271:D271"/>
    <mergeCell ref="E271:F271"/>
    <mergeCell ref="H271:I271"/>
    <mergeCell ref="A268:B268"/>
    <mergeCell ref="C268:D268"/>
    <mergeCell ref="E268:F268"/>
    <mergeCell ref="H268:I268"/>
    <mergeCell ref="A269:B269"/>
    <mergeCell ref="C269:D269"/>
    <mergeCell ref="E269:F269"/>
    <mergeCell ref="H269:I269"/>
    <mergeCell ref="A266:B266"/>
    <mergeCell ref="C266:D266"/>
    <mergeCell ref="E266:F266"/>
    <mergeCell ref="H266:I266"/>
    <mergeCell ref="A267:B267"/>
    <mergeCell ref="C267:D267"/>
    <mergeCell ref="E267:F267"/>
    <mergeCell ref="H267:I267"/>
    <mergeCell ref="A264:B264"/>
    <mergeCell ref="C264:D264"/>
    <mergeCell ref="E264:F264"/>
    <mergeCell ref="H264:I264"/>
    <mergeCell ref="A265:B265"/>
    <mergeCell ref="C265:D265"/>
    <mergeCell ref="E265:F265"/>
    <mergeCell ref="H265:I265"/>
    <mergeCell ref="A262:B262"/>
    <mergeCell ref="C262:D262"/>
    <mergeCell ref="E262:F262"/>
    <mergeCell ref="H262:I262"/>
    <mergeCell ref="A263:B263"/>
    <mergeCell ref="C263:D263"/>
    <mergeCell ref="E263:F263"/>
    <mergeCell ref="H263:I263"/>
    <mergeCell ref="A260:B260"/>
    <mergeCell ref="C260:D260"/>
    <mergeCell ref="E260:F260"/>
    <mergeCell ref="H260:I260"/>
    <mergeCell ref="A261:B261"/>
    <mergeCell ref="C261:D261"/>
    <mergeCell ref="E261:F261"/>
    <mergeCell ref="H261:I261"/>
    <mergeCell ref="A258:B258"/>
    <mergeCell ref="C258:D258"/>
    <mergeCell ref="E258:F258"/>
    <mergeCell ref="H258:I258"/>
    <mergeCell ref="A259:B259"/>
    <mergeCell ref="C259:D259"/>
    <mergeCell ref="E259:F259"/>
    <mergeCell ref="H259:I259"/>
    <mergeCell ref="A256:B256"/>
    <mergeCell ref="C256:D256"/>
    <mergeCell ref="E256:F256"/>
    <mergeCell ref="H256:I256"/>
    <mergeCell ref="A257:B257"/>
    <mergeCell ref="C257:D257"/>
    <mergeCell ref="E257:F257"/>
    <mergeCell ref="H257:I257"/>
    <mergeCell ref="A254:B254"/>
    <mergeCell ref="C254:D254"/>
    <mergeCell ref="E254:F254"/>
    <mergeCell ref="H254:I254"/>
    <mergeCell ref="A255:B255"/>
    <mergeCell ref="C255:D255"/>
    <mergeCell ref="E255:F255"/>
    <mergeCell ref="H255:I255"/>
    <mergeCell ref="A252:B252"/>
    <mergeCell ref="C252:D252"/>
    <mergeCell ref="E252:F252"/>
    <mergeCell ref="H252:I252"/>
    <mergeCell ref="A253:B253"/>
    <mergeCell ref="C253:D253"/>
    <mergeCell ref="E253:F253"/>
    <mergeCell ref="H253:I253"/>
    <mergeCell ref="A250:B250"/>
    <mergeCell ref="C250:D250"/>
    <mergeCell ref="E250:F250"/>
    <mergeCell ref="H250:I250"/>
    <mergeCell ref="A251:B251"/>
    <mergeCell ref="C251:D251"/>
    <mergeCell ref="E251:F251"/>
    <mergeCell ref="H251:I251"/>
    <mergeCell ref="A248:B248"/>
    <mergeCell ref="C248:D248"/>
    <mergeCell ref="E248:F248"/>
    <mergeCell ref="H248:I248"/>
    <mergeCell ref="A249:B249"/>
    <mergeCell ref="C249:D249"/>
    <mergeCell ref="E249:F249"/>
    <mergeCell ref="H249:I249"/>
    <mergeCell ref="A246:B246"/>
    <mergeCell ref="C246:D246"/>
    <mergeCell ref="E246:F246"/>
    <mergeCell ref="H246:I246"/>
    <mergeCell ref="A247:B247"/>
    <mergeCell ref="C247:D247"/>
    <mergeCell ref="E247:F247"/>
    <mergeCell ref="H247:I247"/>
    <mergeCell ref="A244:B244"/>
    <mergeCell ref="C244:D244"/>
    <mergeCell ref="E244:F244"/>
    <mergeCell ref="H244:I244"/>
    <mergeCell ref="A245:B245"/>
    <mergeCell ref="C245:D245"/>
    <mergeCell ref="E245:F245"/>
    <mergeCell ref="H245:I245"/>
    <mergeCell ref="A242:B242"/>
    <mergeCell ref="C242:D242"/>
    <mergeCell ref="E242:F242"/>
    <mergeCell ref="H242:I242"/>
    <mergeCell ref="A243:B243"/>
    <mergeCell ref="C243:D243"/>
    <mergeCell ref="E243:F243"/>
    <mergeCell ref="H243:I243"/>
    <mergeCell ref="A240:B240"/>
    <mergeCell ref="C240:D240"/>
    <mergeCell ref="E240:F240"/>
    <mergeCell ref="H240:I240"/>
    <mergeCell ref="A241:B241"/>
    <mergeCell ref="C241:D241"/>
    <mergeCell ref="E241:F241"/>
    <mergeCell ref="H241:I241"/>
    <mergeCell ref="A238:B238"/>
    <mergeCell ref="C238:D238"/>
    <mergeCell ref="E238:F238"/>
    <mergeCell ref="H238:I238"/>
    <mergeCell ref="A239:B239"/>
    <mergeCell ref="C239:D239"/>
    <mergeCell ref="E239:F239"/>
    <mergeCell ref="H239:I239"/>
    <mergeCell ref="A236:B236"/>
    <mergeCell ref="C236:D236"/>
    <mergeCell ref="E236:F236"/>
    <mergeCell ref="H236:I236"/>
    <mergeCell ref="A237:B237"/>
    <mergeCell ref="C237:D237"/>
    <mergeCell ref="E237:F237"/>
    <mergeCell ref="H237:I237"/>
    <mergeCell ref="A234:B234"/>
    <mergeCell ref="C234:D234"/>
    <mergeCell ref="E234:F234"/>
    <mergeCell ref="H234:I234"/>
    <mergeCell ref="A235:B235"/>
    <mergeCell ref="C235:D235"/>
    <mergeCell ref="E235:F235"/>
    <mergeCell ref="H235:I235"/>
    <mergeCell ref="A232:B232"/>
    <mergeCell ref="C232:D232"/>
    <mergeCell ref="E232:F232"/>
    <mergeCell ref="H232:I232"/>
    <mergeCell ref="A233:B233"/>
    <mergeCell ref="C233:D233"/>
    <mergeCell ref="E233:F233"/>
    <mergeCell ref="H233:I233"/>
    <mergeCell ref="A230:B230"/>
    <mergeCell ref="C230:D230"/>
    <mergeCell ref="E230:F230"/>
    <mergeCell ref="H230:I230"/>
    <mergeCell ref="A231:B231"/>
    <mergeCell ref="C231:D231"/>
    <mergeCell ref="E231:F231"/>
    <mergeCell ref="H231:I231"/>
    <mergeCell ref="A228:B228"/>
    <mergeCell ref="C228:D228"/>
    <mergeCell ref="E228:F228"/>
    <mergeCell ref="H228:I228"/>
    <mergeCell ref="A229:B229"/>
    <mergeCell ref="C229:D229"/>
    <mergeCell ref="E229:F229"/>
    <mergeCell ref="H229:I229"/>
    <mergeCell ref="A226:B226"/>
    <mergeCell ref="C226:D226"/>
    <mergeCell ref="E226:F226"/>
    <mergeCell ref="H226:I226"/>
    <mergeCell ref="A227:B227"/>
    <mergeCell ref="C227:D227"/>
    <mergeCell ref="E227:F227"/>
    <mergeCell ref="H227:I227"/>
    <mergeCell ref="A224:B224"/>
    <mergeCell ref="C224:D224"/>
    <mergeCell ref="E224:F224"/>
    <mergeCell ref="H224:I224"/>
    <mergeCell ref="A225:B225"/>
    <mergeCell ref="C225:D225"/>
    <mergeCell ref="E225:F225"/>
    <mergeCell ref="H225:I225"/>
    <mergeCell ref="A222:B222"/>
    <mergeCell ref="C222:D222"/>
    <mergeCell ref="E222:F222"/>
    <mergeCell ref="H222:I222"/>
    <mergeCell ref="A223:B223"/>
    <mergeCell ref="C223:D223"/>
    <mergeCell ref="E223:F223"/>
    <mergeCell ref="H223:I223"/>
    <mergeCell ref="A220:B220"/>
    <mergeCell ref="C220:D220"/>
    <mergeCell ref="E220:F220"/>
    <mergeCell ref="H220:I220"/>
    <mergeCell ref="A221:B221"/>
    <mergeCell ref="C221:D221"/>
    <mergeCell ref="E221:F221"/>
    <mergeCell ref="H221:I221"/>
    <mergeCell ref="A218:B218"/>
    <mergeCell ref="C218:D218"/>
    <mergeCell ref="E218:F218"/>
    <mergeCell ref="H218:I218"/>
    <mergeCell ref="A219:B219"/>
    <mergeCell ref="C219:D219"/>
    <mergeCell ref="E219:F219"/>
    <mergeCell ref="H219:I219"/>
    <mergeCell ref="A216:B216"/>
    <mergeCell ref="C216:D216"/>
    <mergeCell ref="E216:F216"/>
    <mergeCell ref="H216:I216"/>
    <mergeCell ref="A217:B217"/>
    <mergeCell ref="C217:D217"/>
    <mergeCell ref="E217:F217"/>
    <mergeCell ref="H217:I217"/>
    <mergeCell ref="A214:B214"/>
    <mergeCell ref="C214:D214"/>
    <mergeCell ref="E214:F214"/>
    <mergeCell ref="H214:I214"/>
    <mergeCell ref="A215:B215"/>
    <mergeCell ref="C215:D215"/>
    <mergeCell ref="E215:F215"/>
    <mergeCell ref="H215:I215"/>
    <mergeCell ref="A212:B212"/>
    <mergeCell ref="C212:D212"/>
    <mergeCell ref="E212:F212"/>
    <mergeCell ref="H212:I212"/>
    <mergeCell ref="A213:B213"/>
    <mergeCell ref="C213:D213"/>
    <mergeCell ref="E213:F213"/>
    <mergeCell ref="H213:I213"/>
    <mergeCell ref="A210:B210"/>
    <mergeCell ref="C210:D210"/>
    <mergeCell ref="E210:F210"/>
    <mergeCell ref="H210:I210"/>
    <mergeCell ref="A211:B211"/>
    <mergeCell ref="C211:D211"/>
    <mergeCell ref="E211:F211"/>
    <mergeCell ref="H211:I211"/>
    <mergeCell ref="A208:B208"/>
    <mergeCell ref="C208:D208"/>
    <mergeCell ref="E208:F208"/>
    <mergeCell ref="H208:I208"/>
    <mergeCell ref="A209:B209"/>
    <mergeCell ref="C209:D209"/>
    <mergeCell ref="E209:F209"/>
    <mergeCell ref="H209:I209"/>
    <mergeCell ref="A206:B206"/>
    <mergeCell ref="C206:D206"/>
    <mergeCell ref="E206:F206"/>
    <mergeCell ref="H206:I206"/>
    <mergeCell ref="A207:B207"/>
    <mergeCell ref="C207:D207"/>
    <mergeCell ref="E207:F207"/>
    <mergeCell ref="H207:I207"/>
    <mergeCell ref="A204:B204"/>
    <mergeCell ref="C204:D204"/>
    <mergeCell ref="E204:F204"/>
    <mergeCell ref="H204:I204"/>
    <mergeCell ref="A205:B205"/>
    <mergeCell ref="C205:D205"/>
    <mergeCell ref="E205:F205"/>
    <mergeCell ref="H205:I205"/>
    <mergeCell ref="A202:B202"/>
    <mergeCell ref="C202:D202"/>
    <mergeCell ref="E202:F202"/>
    <mergeCell ref="H202:I202"/>
    <mergeCell ref="A203:B203"/>
    <mergeCell ref="C203:D203"/>
    <mergeCell ref="E203:F203"/>
    <mergeCell ref="H203:I203"/>
    <mergeCell ref="A200:B200"/>
    <mergeCell ref="C200:D200"/>
    <mergeCell ref="E200:F200"/>
    <mergeCell ref="H200:I200"/>
    <mergeCell ref="A201:B201"/>
    <mergeCell ref="C201:D201"/>
    <mergeCell ref="E201:F201"/>
    <mergeCell ref="H201:I201"/>
    <mergeCell ref="A198:B198"/>
    <mergeCell ref="C198:D198"/>
    <mergeCell ref="E198:F198"/>
    <mergeCell ref="H198:I198"/>
    <mergeCell ref="A199:B199"/>
    <mergeCell ref="C199:D199"/>
    <mergeCell ref="E199:F199"/>
    <mergeCell ref="H199:I199"/>
    <mergeCell ref="A196:B196"/>
    <mergeCell ref="C196:D196"/>
    <mergeCell ref="E196:F196"/>
    <mergeCell ref="H196:I196"/>
    <mergeCell ref="A197:B197"/>
    <mergeCell ref="C197:D197"/>
    <mergeCell ref="E197:F197"/>
    <mergeCell ref="H197:I197"/>
    <mergeCell ref="A194:B194"/>
    <mergeCell ref="C194:D194"/>
    <mergeCell ref="E194:F194"/>
    <mergeCell ref="H194:I194"/>
    <mergeCell ref="A195:B195"/>
    <mergeCell ref="C195:D195"/>
    <mergeCell ref="E195:F195"/>
    <mergeCell ref="H195:I195"/>
    <mergeCell ref="A192:B192"/>
    <mergeCell ref="C192:D192"/>
    <mergeCell ref="E192:F192"/>
    <mergeCell ref="H192:I192"/>
    <mergeCell ref="A193:B193"/>
    <mergeCell ref="C193:D193"/>
    <mergeCell ref="E193:F193"/>
    <mergeCell ref="H193:I193"/>
    <mergeCell ref="A190:B190"/>
    <mergeCell ref="C190:D190"/>
    <mergeCell ref="E190:F190"/>
    <mergeCell ref="H190:I190"/>
    <mergeCell ref="A191:B191"/>
    <mergeCell ref="C191:D191"/>
    <mergeCell ref="E191:F191"/>
    <mergeCell ref="H191:I191"/>
    <mergeCell ref="A188:B188"/>
    <mergeCell ref="C188:D188"/>
    <mergeCell ref="E188:F188"/>
    <mergeCell ref="H188:I188"/>
    <mergeCell ref="A189:B189"/>
    <mergeCell ref="C189:D189"/>
    <mergeCell ref="E189:F189"/>
    <mergeCell ref="H189:I189"/>
    <mergeCell ref="A186:B186"/>
    <mergeCell ref="C186:D186"/>
    <mergeCell ref="E186:F186"/>
    <mergeCell ref="H186:I186"/>
    <mergeCell ref="A187:B187"/>
    <mergeCell ref="C187:D187"/>
    <mergeCell ref="E187:F187"/>
    <mergeCell ref="H187:I187"/>
    <mergeCell ref="A184:B184"/>
    <mergeCell ref="C184:D184"/>
    <mergeCell ref="E184:F184"/>
    <mergeCell ref="H184:I184"/>
    <mergeCell ref="A185:B185"/>
    <mergeCell ref="C185:D185"/>
    <mergeCell ref="E185:F185"/>
    <mergeCell ref="H185:I185"/>
    <mergeCell ref="A182:B182"/>
    <mergeCell ref="C182:D182"/>
    <mergeCell ref="E182:F182"/>
    <mergeCell ref="H182:I182"/>
    <mergeCell ref="A183:B183"/>
    <mergeCell ref="C183:D183"/>
    <mergeCell ref="E183:F183"/>
    <mergeCell ref="H183:I183"/>
    <mergeCell ref="A180:B180"/>
    <mergeCell ref="C180:D180"/>
    <mergeCell ref="E180:F180"/>
    <mergeCell ref="H180:I180"/>
    <mergeCell ref="A181:B181"/>
    <mergeCell ref="C181:D181"/>
    <mergeCell ref="E181:F181"/>
    <mergeCell ref="H181:I181"/>
    <mergeCell ref="A178:B178"/>
    <mergeCell ref="C178:D178"/>
    <mergeCell ref="E178:F178"/>
    <mergeCell ref="H178:I178"/>
    <mergeCell ref="A179:B179"/>
    <mergeCell ref="C179:D179"/>
    <mergeCell ref="E179:F179"/>
    <mergeCell ref="H179:I179"/>
    <mergeCell ref="A176:B176"/>
    <mergeCell ref="C176:D176"/>
    <mergeCell ref="E176:F176"/>
    <mergeCell ref="H176:I176"/>
    <mergeCell ref="A177:B177"/>
    <mergeCell ref="C177:D177"/>
    <mergeCell ref="E177:F177"/>
    <mergeCell ref="H177:I177"/>
    <mergeCell ref="A174:B174"/>
    <mergeCell ref="C174:D174"/>
    <mergeCell ref="E174:F174"/>
    <mergeCell ref="H174:I174"/>
    <mergeCell ref="A175:B175"/>
    <mergeCell ref="C175:D175"/>
    <mergeCell ref="E175:F175"/>
    <mergeCell ref="H175:I175"/>
    <mergeCell ref="A172:B172"/>
    <mergeCell ref="C172:D172"/>
    <mergeCell ref="E172:F172"/>
    <mergeCell ref="H172:I172"/>
    <mergeCell ref="A173:B173"/>
    <mergeCell ref="C173:D173"/>
    <mergeCell ref="E173:F173"/>
    <mergeCell ref="H173:I173"/>
    <mergeCell ref="A170:B170"/>
    <mergeCell ref="C170:D170"/>
    <mergeCell ref="E170:F170"/>
    <mergeCell ref="H170:I170"/>
    <mergeCell ref="A171:B171"/>
    <mergeCell ref="C171:D171"/>
    <mergeCell ref="E171:F171"/>
    <mergeCell ref="H171:I171"/>
    <mergeCell ref="A168:B168"/>
    <mergeCell ref="C168:D168"/>
    <mergeCell ref="E168:F168"/>
    <mergeCell ref="H168:I168"/>
    <mergeCell ref="A169:B169"/>
    <mergeCell ref="C169:D169"/>
    <mergeCell ref="E169:F169"/>
    <mergeCell ref="H169:I169"/>
    <mergeCell ref="A166:B166"/>
    <mergeCell ref="C166:D166"/>
    <mergeCell ref="E166:F166"/>
    <mergeCell ref="H166:I166"/>
    <mergeCell ref="A167:B167"/>
    <mergeCell ref="C167:D167"/>
    <mergeCell ref="E167:F167"/>
    <mergeCell ref="H167:I167"/>
    <mergeCell ref="A164:B164"/>
    <mergeCell ref="C164:D164"/>
    <mergeCell ref="E164:F164"/>
    <mergeCell ref="H164:I164"/>
    <mergeCell ref="A165:B165"/>
    <mergeCell ref="C165:D165"/>
    <mergeCell ref="E165:F165"/>
    <mergeCell ref="H165:I165"/>
    <mergeCell ref="A162:B162"/>
    <mergeCell ref="C162:D162"/>
    <mergeCell ref="E162:F162"/>
    <mergeCell ref="H162:I162"/>
    <mergeCell ref="A163:B163"/>
    <mergeCell ref="C163:D163"/>
    <mergeCell ref="E163:F163"/>
    <mergeCell ref="H163:I163"/>
    <mergeCell ref="A160:B160"/>
    <mergeCell ref="C160:D160"/>
    <mergeCell ref="E160:F160"/>
    <mergeCell ref="H160:I160"/>
    <mergeCell ref="A161:B161"/>
    <mergeCell ref="C161:D161"/>
    <mergeCell ref="E161:F161"/>
    <mergeCell ref="H161:I161"/>
    <mergeCell ref="A158:B158"/>
    <mergeCell ref="C158:D158"/>
    <mergeCell ref="E158:F158"/>
    <mergeCell ref="H158:I158"/>
    <mergeCell ref="A159:B159"/>
    <mergeCell ref="C159:D159"/>
    <mergeCell ref="E159:F159"/>
    <mergeCell ref="H159:I159"/>
    <mergeCell ref="A156:B156"/>
    <mergeCell ref="C156:D156"/>
    <mergeCell ref="E156:F156"/>
    <mergeCell ref="H156:I156"/>
    <mergeCell ref="A157:B157"/>
    <mergeCell ref="C157:D157"/>
    <mergeCell ref="E157:F157"/>
    <mergeCell ref="H157:I157"/>
    <mergeCell ref="A154:B154"/>
    <mergeCell ref="C154:D154"/>
    <mergeCell ref="E154:F154"/>
    <mergeCell ref="H154:I154"/>
    <mergeCell ref="A155:B155"/>
    <mergeCell ref="C155:D155"/>
    <mergeCell ref="E155:F155"/>
    <mergeCell ref="H155:I155"/>
    <mergeCell ref="A152:B152"/>
    <mergeCell ref="C152:D152"/>
    <mergeCell ref="E152:F152"/>
    <mergeCell ref="H152:I152"/>
    <mergeCell ref="A153:B153"/>
    <mergeCell ref="C153:D153"/>
    <mergeCell ref="E153:F153"/>
    <mergeCell ref="H153:I153"/>
    <mergeCell ref="A150:B150"/>
    <mergeCell ref="C150:D150"/>
    <mergeCell ref="E150:F150"/>
    <mergeCell ref="H150:I150"/>
    <mergeCell ref="A151:B151"/>
    <mergeCell ref="C151:D151"/>
    <mergeCell ref="E151:F151"/>
    <mergeCell ref="H151:I151"/>
    <mergeCell ref="A148:B148"/>
    <mergeCell ref="C148:D148"/>
    <mergeCell ref="E148:F148"/>
    <mergeCell ref="H148:I148"/>
    <mergeCell ref="A149:B149"/>
    <mergeCell ref="C149:D149"/>
    <mergeCell ref="E149:F149"/>
    <mergeCell ref="H149:I149"/>
    <mergeCell ref="A146:B146"/>
    <mergeCell ref="C146:D146"/>
    <mergeCell ref="E146:F146"/>
    <mergeCell ref="H146:I146"/>
    <mergeCell ref="A147:B147"/>
    <mergeCell ref="C147:D147"/>
    <mergeCell ref="E147:F147"/>
    <mergeCell ref="H147:I147"/>
    <mergeCell ref="A144:B144"/>
    <mergeCell ref="C144:D144"/>
    <mergeCell ref="E144:F144"/>
    <mergeCell ref="H144:I144"/>
    <mergeCell ref="A145:B145"/>
    <mergeCell ref="C145:D145"/>
    <mergeCell ref="E145:F145"/>
    <mergeCell ref="H145:I145"/>
    <mergeCell ref="A142:B142"/>
    <mergeCell ref="C142:D142"/>
    <mergeCell ref="E142:F142"/>
    <mergeCell ref="H142:I142"/>
    <mergeCell ref="A143:B143"/>
    <mergeCell ref="C143:D143"/>
    <mergeCell ref="E143:F143"/>
    <mergeCell ref="H143:I143"/>
    <mergeCell ref="A140:B140"/>
    <mergeCell ref="C140:D140"/>
    <mergeCell ref="E140:F140"/>
    <mergeCell ref="H140:I140"/>
    <mergeCell ref="A141:B141"/>
    <mergeCell ref="C141:D141"/>
    <mergeCell ref="E141:F141"/>
    <mergeCell ref="H141:I141"/>
    <mergeCell ref="A138:B138"/>
    <mergeCell ref="C138:D138"/>
    <mergeCell ref="E138:F138"/>
    <mergeCell ref="H138:I138"/>
    <mergeCell ref="A139:B139"/>
    <mergeCell ref="C139:D139"/>
    <mergeCell ref="E139:F139"/>
    <mergeCell ref="H139:I139"/>
    <mergeCell ref="A136:B136"/>
    <mergeCell ref="C136:D136"/>
    <mergeCell ref="E136:F136"/>
    <mergeCell ref="H136:I136"/>
    <mergeCell ref="A137:B137"/>
    <mergeCell ref="C137:D137"/>
    <mergeCell ref="E137:F137"/>
    <mergeCell ref="H137:I137"/>
    <mergeCell ref="A134:B134"/>
    <mergeCell ref="C134:D134"/>
    <mergeCell ref="E134:F134"/>
    <mergeCell ref="H134:I134"/>
    <mergeCell ref="A135:B135"/>
    <mergeCell ref="C135:D135"/>
    <mergeCell ref="E135:F135"/>
    <mergeCell ref="H135:I135"/>
    <mergeCell ref="A132:B132"/>
    <mergeCell ref="C132:D132"/>
    <mergeCell ref="E132:F132"/>
    <mergeCell ref="H132:I132"/>
    <mergeCell ref="A133:B133"/>
    <mergeCell ref="C133:D133"/>
    <mergeCell ref="E133:F133"/>
    <mergeCell ref="H133:I133"/>
    <mergeCell ref="A130:B130"/>
    <mergeCell ref="C130:D130"/>
    <mergeCell ref="E130:F130"/>
    <mergeCell ref="H130:I130"/>
    <mergeCell ref="A131:B131"/>
    <mergeCell ref="C131:D131"/>
    <mergeCell ref="E131:F131"/>
    <mergeCell ref="H131:I131"/>
    <mergeCell ref="A128:B128"/>
    <mergeCell ref="C128:D128"/>
    <mergeCell ref="E128:F128"/>
    <mergeCell ref="H128:I128"/>
    <mergeCell ref="A129:B129"/>
    <mergeCell ref="C129:D129"/>
    <mergeCell ref="E129:F129"/>
    <mergeCell ref="H129:I129"/>
    <mergeCell ref="A126:B126"/>
    <mergeCell ref="C126:D126"/>
    <mergeCell ref="E126:F126"/>
    <mergeCell ref="H126:I126"/>
    <mergeCell ref="A127:B127"/>
    <mergeCell ref="C127:D127"/>
    <mergeCell ref="E127:F127"/>
    <mergeCell ref="H127:I127"/>
    <mergeCell ref="A124:B124"/>
    <mergeCell ref="C124:D124"/>
    <mergeCell ref="E124:F124"/>
    <mergeCell ref="H124:I124"/>
    <mergeCell ref="A125:B125"/>
    <mergeCell ref="C125:D125"/>
    <mergeCell ref="E125:F125"/>
    <mergeCell ref="H125:I125"/>
    <mergeCell ref="A122:B122"/>
    <mergeCell ref="C122:D122"/>
    <mergeCell ref="E122:F122"/>
    <mergeCell ref="H122:I122"/>
    <mergeCell ref="A123:B123"/>
    <mergeCell ref="C123:D123"/>
    <mergeCell ref="E123:F123"/>
    <mergeCell ref="H123:I123"/>
    <mergeCell ref="A120:B120"/>
    <mergeCell ref="C120:D120"/>
    <mergeCell ref="E120:F120"/>
    <mergeCell ref="H120:I120"/>
    <mergeCell ref="A121:B121"/>
    <mergeCell ref="C121:D121"/>
    <mergeCell ref="E121:F121"/>
    <mergeCell ref="H121:I121"/>
    <mergeCell ref="A118:B118"/>
    <mergeCell ref="C118:D118"/>
    <mergeCell ref="E118:F118"/>
    <mergeCell ref="H118:I118"/>
    <mergeCell ref="A119:B119"/>
    <mergeCell ref="C119:D119"/>
    <mergeCell ref="E119:F119"/>
    <mergeCell ref="H119:I119"/>
    <mergeCell ref="A116:B116"/>
    <mergeCell ref="C116:D116"/>
    <mergeCell ref="E116:F116"/>
    <mergeCell ref="H116:I116"/>
    <mergeCell ref="A117:B117"/>
    <mergeCell ref="C117:D117"/>
    <mergeCell ref="E117:F117"/>
    <mergeCell ref="H117:I117"/>
    <mergeCell ref="A114:B114"/>
    <mergeCell ref="C114:D114"/>
    <mergeCell ref="E114:F114"/>
    <mergeCell ref="H114:I114"/>
    <mergeCell ref="A115:B115"/>
    <mergeCell ref="C115:D115"/>
    <mergeCell ref="E115:F115"/>
    <mergeCell ref="H115:I115"/>
    <mergeCell ref="A112:B112"/>
    <mergeCell ref="C112:D112"/>
    <mergeCell ref="E112:F112"/>
    <mergeCell ref="H112:I112"/>
    <mergeCell ref="A113:B113"/>
    <mergeCell ref="C113:D113"/>
    <mergeCell ref="E113:F113"/>
    <mergeCell ref="H113:I113"/>
    <mergeCell ref="A110:B110"/>
    <mergeCell ref="C110:D110"/>
    <mergeCell ref="E110:F110"/>
    <mergeCell ref="H110:I110"/>
    <mergeCell ref="A111:B111"/>
    <mergeCell ref="C111:D111"/>
    <mergeCell ref="E111:F111"/>
    <mergeCell ref="H111:I111"/>
    <mergeCell ref="A108:B108"/>
    <mergeCell ref="C108:D108"/>
    <mergeCell ref="E108:F108"/>
    <mergeCell ref="H108:I108"/>
    <mergeCell ref="A109:B109"/>
    <mergeCell ref="C109:D109"/>
    <mergeCell ref="E109:F109"/>
    <mergeCell ref="H109:I109"/>
    <mergeCell ref="A106:B106"/>
    <mergeCell ref="C106:D106"/>
    <mergeCell ref="E106:F106"/>
    <mergeCell ref="H106:I106"/>
    <mergeCell ref="A107:B107"/>
    <mergeCell ref="C107:D107"/>
    <mergeCell ref="E107:F107"/>
    <mergeCell ref="H107:I107"/>
    <mergeCell ref="A104:B104"/>
    <mergeCell ref="C104:D104"/>
    <mergeCell ref="E104:F104"/>
    <mergeCell ref="H104:I104"/>
    <mergeCell ref="A105:B105"/>
    <mergeCell ref="C105:D105"/>
    <mergeCell ref="E105:F105"/>
    <mergeCell ref="H105:I105"/>
    <mergeCell ref="A102:B102"/>
    <mergeCell ref="C102:D102"/>
    <mergeCell ref="E102:F102"/>
    <mergeCell ref="H102:I102"/>
    <mergeCell ref="A103:B103"/>
    <mergeCell ref="C103:D103"/>
    <mergeCell ref="E103:F103"/>
    <mergeCell ref="H103:I103"/>
    <mergeCell ref="A100:B100"/>
    <mergeCell ref="C100:D100"/>
    <mergeCell ref="E100:F100"/>
    <mergeCell ref="H100:I100"/>
    <mergeCell ref="A101:B101"/>
    <mergeCell ref="C101:D101"/>
    <mergeCell ref="E101:F101"/>
    <mergeCell ref="H101:I101"/>
    <mergeCell ref="A98:B98"/>
    <mergeCell ref="C98:D98"/>
    <mergeCell ref="E98:F98"/>
    <mergeCell ref="H98:I98"/>
    <mergeCell ref="A99:B99"/>
    <mergeCell ref="C99:D99"/>
    <mergeCell ref="E99:F99"/>
    <mergeCell ref="H99:I99"/>
    <mergeCell ref="A96:B96"/>
    <mergeCell ref="C96:D96"/>
    <mergeCell ref="E96:F96"/>
    <mergeCell ref="H96:I96"/>
    <mergeCell ref="A97:B97"/>
    <mergeCell ref="C97:D97"/>
    <mergeCell ref="E97:F97"/>
    <mergeCell ref="H97:I97"/>
    <mergeCell ref="A94:B94"/>
    <mergeCell ref="C94:D94"/>
    <mergeCell ref="E94:F94"/>
    <mergeCell ref="H94:I94"/>
    <mergeCell ref="A95:B95"/>
    <mergeCell ref="C95:D95"/>
    <mergeCell ref="E95:F95"/>
    <mergeCell ref="H95:I95"/>
    <mergeCell ref="A92:B92"/>
    <mergeCell ref="C92:D92"/>
    <mergeCell ref="E92:F92"/>
    <mergeCell ref="H92:I92"/>
    <mergeCell ref="A93:B93"/>
    <mergeCell ref="C93:D93"/>
    <mergeCell ref="E93:F93"/>
    <mergeCell ref="H93:I93"/>
    <mergeCell ref="A90:B90"/>
    <mergeCell ref="C90:D90"/>
    <mergeCell ref="E90:F90"/>
    <mergeCell ref="H90:I90"/>
    <mergeCell ref="A91:B91"/>
    <mergeCell ref="C91:D91"/>
    <mergeCell ref="E91:F91"/>
    <mergeCell ref="H91:I91"/>
    <mergeCell ref="A88:B88"/>
    <mergeCell ref="C88:D88"/>
    <mergeCell ref="E88:F88"/>
    <mergeCell ref="H88:I88"/>
    <mergeCell ref="A89:B89"/>
    <mergeCell ref="C89:D89"/>
    <mergeCell ref="E89:F89"/>
    <mergeCell ref="H89:I89"/>
    <mergeCell ref="A86:B86"/>
    <mergeCell ref="C86:D86"/>
    <mergeCell ref="E86:F86"/>
    <mergeCell ref="H86:I86"/>
    <mergeCell ref="A87:B87"/>
    <mergeCell ref="C87:D87"/>
    <mergeCell ref="E87:F87"/>
    <mergeCell ref="H87:I87"/>
    <mergeCell ref="A84:B84"/>
    <mergeCell ref="C84:D84"/>
    <mergeCell ref="E84:F84"/>
    <mergeCell ref="H84:I84"/>
    <mergeCell ref="A85:B85"/>
    <mergeCell ref="C85:D85"/>
    <mergeCell ref="E85:F85"/>
    <mergeCell ref="H85:I85"/>
    <mergeCell ref="A82:B82"/>
    <mergeCell ref="C82:D82"/>
    <mergeCell ref="E82:F82"/>
    <mergeCell ref="H82:I82"/>
    <mergeCell ref="A83:B83"/>
    <mergeCell ref="C83:D83"/>
    <mergeCell ref="E83:F83"/>
    <mergeCell ref="H83:I83"/>
    <mergeCell ref="A80:B80"/>
    <mergeCell ref="C80:D80"/>
    <mergeCell ref="E80:F80"/>
    <mergeCell ref="H80:I80"/>
    <mergeCell ref="A81:B81"/>
    <mergeCell ref="C81:D81"/>
    <mergeCell ref="E81:F81"/>
    <mergeCell ref="H81:I81"/>
    <mergeCell ref="A78:B78"/>
    <mergeCell ref="C78:D78"/>
    <mergeCell ref="E78:F78"/>
    <mergeCell ref="H78:I78"/>
    <mergeCell ref="A79:B79"/>
    <mergeCell ref="C79:D79"/>
    <mergeCell ref="E79:F79"/>
    <mergeCell ref="H79:I79"/>
    <mergeCell ref="A76:B76"/>
    <mergeCell ref="C76:D76"/>
    <mergeCell ref="E76:F76"/>
    <mergeCell ref="H76:I76"/>
    <mergeCell ref="A77:B77"/>
    <mergeCell ref="C77:D77"/>
    <mergeCell ref="E77:F77"/>
    <mergeCell ref="H77:I77"/>
    <mergeCell ref="A74:B74"/>
    <mergeCell ref="C74:D74"/>
    <mergeCell ref="E74:F74"/>
    <mergeCell ref="H74:I74"/>
    <mergeCell ref="A75:B75"/>
    <mergeCell ref="C75:D75"/>
    <mergeCell ref="E75:F75"/>
    <mergeCell ref="H75:I75"/>
    <mergeCell ref="A72:B72"/>
    <mergeCell ref="C72:D72"/>
    <mergeCell ref="E72:F72"/>
    <mergeCell ref="H72:I72"/>
    <mergeCell ref="A73:B73"/>
    <mergeCell ref="C73:D73"/>
    <mergeCell ref="E73:F73"/>
    <mergeCell ref="H73:I73"/>
    <mergeCell ref="A70:B70"/>
    <mergeCell ref="C70:D70"/>
    <mergeCell ref="E70:F70"/>
    <mergeCell ref="H70:I70"/>
    <mergeCell ref="A71:B71"/>
    <mergeCell ref="C71:D71"/>
    <mergeCell ref="E71:F71"/>
    <mergeCell ref="H71:I71"/>
    <mergeCell ref="A68:B68"/>
    <mergeCell ref="C68:D68"/>
    <mergeCell ref="E68:F68"/>
    <mergeCell ref="H68:I68"/>
    <mergeCell ref="A69:B69"/>
    <mergeCell ref="C69:D69"/>
    <mergeCell ref="E69:F69"/>
    <mergeCell ref="H69:I69"/>
    <mergeCell ref="A66:B66"/>
    <mergeCell ref="C66:D66"/>
    <mergeCell ref="E66:F66"/>
    <mergeCell ref="H66:I66"/>
    <mergeCell ref="A67:B67"/>
    <mergeCell ref="C67:D67"/>
    <mergeCell ref="E67:F67"/>
    <mergeCell ref="H67:I67"/>
    <mergeCell ref="A64:B64"/>
    <mergeCell ref="C64:D64"/>
    <mergeCell ref="E64:F64"/>
    <mergeCell ref="H64:I64"/>
    <mergeCell ref="A65:B65"/>
    <mergeCell ref="C65:D65"/>
    <mergeCell ref="E65:F65"/>
    <mergeCell ref="H65:I65"/>
    <mergeCell ref="A62:B62"/>
    <mergeCell ref="C62:D62"/>
    <mergeCell ref="E62:F62"/>
    <mergeCell ref="H62:I62"/>
    <mergeCell ref="A63:B63"/>
    <mergeCell ref="C63:D63"/>
    <mergeCell ref="E63:F63"/>
    <mergeCell ref="H63:I63"/>
    <mergeCell ref="A60:B60"/>
    <mergeCell ref="C60:D60"/>
    <mergeCell ref="E60:F60"/>
    <mergeCell ref="H60:I60"/>
    <mergeCell ref="A61:B61"/>
    <mergeCell ref="C61:D61"/>
    <mergeCell ref="E61:F61"/>
    <mergeCell ref="H61:I61"/>
    <mergeCell ref="A58:B58"/>
    <mergeCell ref="C58:D58"/>
    <mergeCell ref="E58:F58"/>
    <mergeCell ref="H58:I58"/>
    <mergeCell ref="A59:B59"/>
    <mergeCell ref="C59:D59"/>
    <mergeCell ref="E59:F59"/>
    <mergeCell ref="H59:I59"/>
    <mergeCell ref="A56:B56"/>
    <mergeCell ref="C56:D56"/>
    <mergeCell ref="E56:F56"/>
    <mergeCell ref="H56:I56"/>
    <mergeCell ref="A57:B57"/>
    <mergeCell ref="C57:D57"/>
    <mergeCell ref="E57:F57"/>
    <mergeCell ref="H57:I57"/>
    <mergeCell ref="A54:B54"/>
    <mergeCell ref="C54:D54"/>
    <mergeCell ref="E54:F54"/>
    <mergeCell ref="H54:I54"/>
    <mergeCell ref="A55:B55"/>
    <mergeCell ref="C55:D55"/>
    <mergeCell ref="E55:F55"/>
    <mergeCell ref="H55:I55"/>
    <mergeCell ref="A52:B52"/>
    <mergeCell ref="C52:D52"/>
    <mergeCell ref="E52:F52"/>
    <mergeCell ref="H52:I52"/>
    <mergeCell ref="A53:B53"/>
    <mergeCell ref="C53:D53"/>
    <mergeCell ref="E53:F53"/>
    <mergeCell ref="H53:I53"/>
    <mergeCell ref="A50:B50"/>
    <mergeCell ref="C50:D50"/>
    <mergeCell ref="E50:F50"/>
    <mergeCell ref="H50:I50"/>
    <mergeCell ref="A51:B51"/>
    <mergeCell ref="C51:D51"/>
    <mergeCell ref="E51:F51"/>
    <mergeCell ref="H51:I51"/>
    <mergeCell ref="A48:B48"/>
    <mergeCell ref="C48:D48"/>
    <mergeCell ref="E48:F48"/>
    <mergeCell ref="H48:I48"/>
    <mergeCell ref="A49:B49"/>
    <mergeCell ref="C49:D49"/>
    <mergeCell ref="E49:F49"/>
    <mergeCell ref="H49:I49"/>
    <mergeCell ref="A46:B46"/>
    <mergeCell ref="C46:D46"/>
    <mergeCell ref="E46:F46"/>
    <mergeCell ref="H46:I46"/>
    <mergeCell ref="A47:B47"/>
    <mergeCell ref="C47:D47"/>
    <mergeCell ref="E47:F47"/>
    <mergeCell ref="H47:I47"/>
    <mergeCell ref="A44:B44"/>
    <mergeCell ref="C44:D44"/>
    <mergeCell ref="E44:F44"/>
    <mergeCell ref="H44:I44"/>
    <mergeCell ref="A45:B45"/>
    <mergeCell ref="C45:D45"/>
    <mergeCell ref="E45:F45"/>
    <mergeCell ref="H45:I45"/>
    <mergeCell ref="A42:B42"/>
    <mergeCell ref="C42:D42"/>
    <mergeCell ref="E42:F42"/>
    <mergeCell ref="H42:I42"/>
    <mergeCell ref="A43:B43"/>
    <mergeCell ref="C43:D43"/>
    <mergeCell ref="E43:F43"/>
    <mergeCell ref="H43:I43"/>
    <mergeCell ref="A40:B40"/>
    <mergeCell ref="C40:D40"/>
    <mergeCell ref="E40:F40"/>
    <mergeCell ref="H40:I40"/>
    <mergeCell ref="A41:B41"/>
    <mergeCell ref="C41:D41"/>
    <mergeCell ref="E41:F41"/>
    <mergeCell ref="H41:I41"/>
    <mergeCell ref="A38:B38"/>
    <mergeCell ref="C38:D38"/>
    <mergeCell ref="E38:F38"/>
    <mergeCell ref="H38:I38"/>
    <mergeCell ref="A39:B39"/>
    <mergeCell ref="C39:D39"/>
    <mergeCell ref="E39:F39"/>
    <mergeCell ref="H39:I39"/>
    <mergeCell ref="A36:B36"/>
    <mergeCell ref="C36:D36"/>
    <mergeCell ref="E36:F36"/>
    <mergeCell ref="H36:I36"/>
    <mergeCell ref="A37:B37"/>
    <mergeCell ref="C37:D37"/>
    <mergeCell ref="E37:F37"/>
    <mergeCell ref="H37:I37"/>
    <mergeCell ref="A34:B34"/>
    <mergeCell ref="C34:D34"/>
    <mergeCell ref="E34:F34"/>
    <mergeCell ref="H34:I34"/>
    <mergeCell ref="A35:B35"/>
    <mergeCell ref="C35:D35"/>
    <mergeCell ref="E35:F35"/>
    <mergeCell ref="H35:I35"/>
    <mergeCell ref="A32:B32"/>
    <mergeCell ref="C32:D32"/>
    <mergeCell ref="E32:F32"/>
    <mergeCell ref="H32:I32"/>
    <mergeCell ref="A33:B33"/>
    <mergeCell ref="C33:D33"/>
    <mergeCell ref="E33:F33"/>
    <mergeCell ref="H33:I33"/>
    <mergeCell ref="A30:B30"/>
    <mergeCell ref="C30:D30"/>
    <mergeCell ref="E30:F30"/>
    <mergeCell ref="H30:I30"/>
    <mergeCell ref="A31:B31"/>
    <mergeCell ref="C31:D31"/>
    <mergeCell ref="E31:F31"/>
    <mergeCell ref="H31:I31"/>
    <mergeCell ref="A28:B28"/>
    <mergeCell ref="C28:D28"/>
    <mergeCell ref="E28:F28"/>
    <mergeCell ref="H28:I28"/>
    <mergeCell ref="A29:B29"/>
    <mergeCell ref="C29:D29"/>
    <mergeCell ref="E29:F29"/>
    <mergeCell ref="H29:I29"/>
    <mergeCell ref="A26:B26"/>
    <mergeCell ref="C26:D26"/>
    <mergeCell ref="E26:F26"/>
    <mergeCell ref="H26:I26"/>
    <mergeCell ref="A27:B27"/>
    <mergeCell ref="C27:D27"/>
    <mergeCell ref="E27:F27"/>
    <mergeCell ref="H27:I27"/>
    <mergeCell ref="A24:B24"/>
    <mergeCell ref="C24:D24"/>
    <mergeCell ref="E24:F24"/>
    <mergeCell ref="H24:I24"/>
    <mergeCell ref="A25:B25"/>
    <mergeCell ref="C25:D25"/>
    <mergeCell ref="E25:F25"/>
    <mergeCell ref="H25:I25"/>
    <mergeCell ref="A22:B22"/>
    <mergeCell ref="C22:D22"/>
    <mergeCell ref="E22:F22"/>
    <mergeCell ref="H22:I22"/>
    <mergeCell ref="A23:B23"/>
    <mergeCell ref="C23:D23"/>
    <mergeCell ref="E23:F23"/>
    <mergeCell ref="H23:I23"/>
    <mergeCell ref="A20:B20"/>
    <mergeCell ref="C20:D20"/>
    <mergeCell ref="E20:F20"/>
    <mergeCell ref="H20:I20"/>
    <mergeCell ref="A21:B21"/>
    <mergeCell ref="C21:D21"/>
    <mergeCell ref="E21:F21"/>
    <mergeCell ref="H21:I21"/>
    <mergeCell ref="A18:B18"/>
    <mergeCell ref="C18:D18"/>
    <mergeCell ref="E18:F18"/>
    <mergeCell ref="H18:I18"/>
    <mergeCell ref="A19:B19"/>
    <mergeCell ref="C19:D19"/>
    <mergeCell ref="E19:F19"/>
    <mergeCell ref="H19:I19"/>
    <mergeCell ref="A16:B16"/>
    <mergeCell ref="C16:D16"/>
    <mergeCell ref="E16:F16"/>
    <mergeCell ref="H16:I16"/>
    <mergeCell ref="A17:B17"/>
    <mergeCell ref="C17:D17"/>
    <mergeCell ref="E17:F17"/>
    <mergeCell ref="H17:I17"/>
    <mergeCell ref="A14:B14"/>
    <mergeCell ref="C14:D14"/>
    <mergeCell ref="E14:F14"/>
    <mergeCell ref="H14:I14"/>
    <mergeCell ref="A15:B15"/>
    <mergeCell ref="C15:D15"/>
    <mergeCell ref="E15:F15"/>
    <mergeCell ref="H15:I15"/>
    <mergeCell ref="A12:B12"/>
    <mergeCell ref="C12:D12"/>
    <mergeCell ref="E12:F12"/>
    <mergeCell ref="H12:I12"/>
    <mergeCell ref="A13:B13"/>
    <mergeCell ref="C13:D13"/>
    <mergeCell ref="E13:F13"/>
    <mergeCell ref="H13:I13"/>
    <mergeCell ref="A10:B10"/>
    <mergeCell ref="C10:D10"/>
    <mergeCell ref="E10:F10"/>
    <mergeCell ref="H10:I10"/>
    <mergeCell ref="A11:B11"/>
    <mergeCell ref="C11:D11"/>
    <mergeCell ref="E11:F11"/>
    <mergeCell ref="H11:I11"/>
    <mergeCell ref="A9:B9"/>
    <mergeCell ref="C9:D9"/>
    <mergeCell ref="E9:F9"/>
    <mergeCell ref="H9:I9"/>
    <mergeCell ref="A8:B8"/>
    <mergeCell ref="C8:D8"/>
    <mergeCell ref="E8:F8"/>
    <mergeCell ref="H8:I8"/>
    <mergeCell ref="A6:B6"/>
    <mergeCell ref="C6:D6"/>
    <mergeCell ref="E6:F6"/>
    <mergeCell ref="H6:I6"/>
    <mergeCell ref="A7:B7"/>
    <mergeCell ref="C7:D7"/>
    <mergeCell ref="E7:F7"/>
    <mergeCell ref="H7:I7"/>
    <mergeCell ref="A5:B5"/>
    <mergeCell ref="C5:D5"/>
    <mergeCell ref="E5:F5"/>
    <mergeCell ref="H5:I5"/>
    <mergeCell ref="A3:B3"/>
    <mergeCell ref="C3:D3"/>
    <mergeCell ref="E3:F3"/>
    <mergeCell ref="H3:I3"/>
    <mergeCell ref="A4:B4"/>
    <mergeCell ref="C4:D4"/>
    <mergeCell ref="E4:F4"/>
    <mergeCell ref="H4:I4"/>
    <mergeCell ref="A1:P1"/>
    <mergeCell ref="A2:B2"/>
    <mergeCell ref="C2:D2"/>
    <mergeCell ref="E2:F2"/>
    <mergeCell ref="H2:I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130" yWindow="635" count="4">
        <x14:dataValidation type="list" allowBlank="1" showInputMessage="1" promptTitle="Contract Type" prompt="Select" xr:uid="{25B06E8F-F42C-42DD-B53C-CA2CA2628821}">
          <x14:formula1>
            <xm:f>'Response Items'!$C$2:$C$5</xm:f>
          </x14:formula1>
          <xm:sqref>Q3:Q306 P3:P305</xm:sqref>
        </x14:dataValidation>
        <x14:dataValidation type="list" allowBlank="1" showInputMessage="1" showErrorMessage="1" xr:uid="{FBB2400A-EE6B-4EC0-B194-417773315240}">
          <x14:formula1>
            <xm:f>OFFSET(Sheet2!$C$1,MATCH(A3,Sheet2!$C:$C,0)-1,1,COUNTIF(Sheet2!$C:$C,A3),1)</xm:f>
          </x14:formula1>
          <xm:sqref>C3:D305</xm:sqref>
        </x14:dataValidation>
        <x14:dataValidation type="list" allowBlank="1" showInputMessage="1" promptTitle="Furniture Applications" prompt="Select" xr:uid="{1FEB1000-6195-4BA5-9B19-5EDF8BAAAEAA}">
          <x14:formula1>
            <xm:f>OFFSET(Sheet2!$A$1,1,,COUNTA(Sheet2!$A:$A)-1,1)</xm:f>
          </x14:formula1>
          <xm:sqref>A3:B305</xm:sqref>
        </x14:dataValidation>
        <x14:dataValidation type="list" allowBlank="1" showInputMessage="1" showErrorMessage="1" xr:uid="{B43ED173-D427-4A39-BFCE-088849CC2B55}">
          <x14:formula1>
            <xm:f>Sheet2!$F$2:$F$3</xm:f>
          </x14:formula1>
          <xm:sqref>L3:L305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E8939-5AE7-472F-9552-9AB13E55DD92}">
  <dimension ref="D3:F8"/>
  <sheetViews>
    <sheetView workbookViewId="0">
      <selection activeCell="F15" sqref="F15"/>
    </sheetView>
  </sheetViews>
  <sheetFormatPr defaultRowHeight="14.4" x14ac:dyDescent="0.3"/>
  <cols>
    <col min="6" max="6" width="10.109375" bestFit="1" customWidth="1"/>
  </cols>
  <sheetData>
    <row r="3" spans="4:6" x14ac:dyDescent="0.3">
      <c r="D3" s="21" t="s">
        <v>29</v>
      </c>
      <c r="E3" s="21" t="s">
        <v>44</v>
      </c>
      <c r="F3" s="21" t="s">
        <v>71</v>
      </c>
    </row>
    <row r="4" spans="4:6" x14ac:dyDescent="0.3">
      <c r="D4" s="21" t="s">
        <v>30</v>
      </c>
      <c r="E4" s="21" t="s">
        <v>6</v>
      </c>
      <c r="F4" s="21">
        <f>SUMIFS(Furniture!O3:O305,Furniture!A3:A305,"Admin",Furniture!C3:C305,"Desks")</f>
        <v>7932.9600000000009</v>
      </c>
    </row>
    <row r="5" spans="4:6" x14ac:dyDescent="0.3">
      <c r="D5" s="21" t="s">
        <v>30</v>
      </c>
      <c r="E5" s="21" t="s">
        <v>7</v>
      </c>
      <c r="F5" s="21">
        <f>SUMIFS(Furniture!O3:O305,Furniture!A3:A305,"Admin",Furniture!C3:C305,"Tables")</f>
        <v>783.6</v>
      </c>
    </row>
    <row r="6" spans="4:6" x14ac:dyDescent="0.3">
      <c r="D6" s="21" t="s">
        <v>30</v>
      </c>
      <c r="E6" s="21" t="s">
        <v>55</v>
      </c>
      <c r="F6" s="21">
        <f>SUMIFS(Furniture!O3:O305,Furniture!A3:A305,"Admin",Furniture!C3:C305,"Chairs")</f>
        <v>636.64</v>
      </c>
    </row>
    <row r="7" spans="4:6" x14ac:dyDescent="0.3">
      <c r="D7" s="21" t="s">
        <v>30</v>
      </c>
      <c r="E7" s="21" t="s">
        <v>73</v>
      </c>
      <c r="F7" s="21">
        <f>SUMIFS(Furniture!O3:O305,Furniture!A3:A305,"Admin",Furniture!C3:C305,"Task Chairs")</f>
        <v>16167.159999999998</v>
      </c>
    </row>
    <row r="8" spans="4:6" x14ac:dyDescent="0.3">
      <c r="D8" s="21" t="s">
        <v>30</v>
      </c>
      <c r="E8" s="21" t="s">
        <v>43</v>
      </c>
      <c r="F8" s="21">
        <f>SUMIFS(Furniture!O3:O318,Furniture!A3:A318,"Admin",Furniture!C3:C318,"Conference Table")</f>
        <v>0</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7E7EC7-5D40-4863-9E4D-0851A8DD1F80}">
  <dimension ref="A1:Q337"/>
  <sheetViews>
    <sheetView workbookViewId="0">
      <pane ySplit="2" topLeftCell="A3" activePane="bottomLeft" state="frozen"/>
      <selection pane="bottomLeft" activeCell="C205" sqref="C205:D205"/>
    </sheetView>
  </sheetViews>
  <sheetFormatPr defaultColWidth="9.109375" defaultRowHeight="13.8" x14ac:dyDescent="0.25"/>
  <cols>
    <col min="1" max="1" width="9.109375" style="21"/>
    <col min="2" max="2" width="22.5546875" style="21" customWidth="1"/>
    <col min="3" max="4" width="9.109375" style="21"/>
    <col min="5" max="5" width="19.109375" style="21" customWidth="1"/>
    <col min="6" max="6" width="4.6640625" style="21" customWidth="1"/>
    <col min="7" max="7" width="23.109375" style="21" customWidth="1"/>
    <col min="8" max="8" width="35.109375" style="21" customWidth="1"/>
    <col min="9" max="9" width="14" style="21" customWidth="1"/>
    <col min="10" max="10" width="28.109375" style="21" customWidth="1"/>
    <col min="11" max="11" width="23.109375" style="21" customWidth="1"/>
    <col min="12" max="12" width="15.6640625" style="55" bestFit="1" customWidth="1"/>
    <col min="13" max="13" width="13.109375" style="21" customWidth="1"/>
    <col min="14" max="14" width="15.5546875" style="21" customWidth="1"/>
    <col min="15" max="15" width="13.5546875" style="21" customWidth="1"/>
    <col min="16" max="16" width="15.6640625" style="21" customWidth="1"/>
    <col min="17" max="17" width="17" style="21" customWidth="1"/>
    <col min="18" max="18" width="15.5546875" style="21" customWidth="1"/>
    <col min="19" max="19" width="26.5546875" style="21" customWidth="1"/>
    <col min="20" max="20" width="18.6640625" style="21" customWidth="1"/>
    <col min="21" max="21" width="28.88671875" style="21" customWidth="1"/>
    <col min="22" max="16384" width="9.109375" style="21"/>
  </cols>
  <sheetData>
    <row r="1" spans="1:16" ht="39" customHeight="1" thickBot="1" x14ac:dyDescent="0.3">
      <c r="A1" s="156" t="s">
        <v>39</v>
      </c>
      <c r="B1" s="156"/>
      <c r="C1" s="156"/>
      <c r="D1" s="156"/>
      <c r="E1" s="156"/>
      <c r="F1" s="156"/>
      <c r="G1" s="156"/>
      <c r="H1" s="156"/>
      <c r="I1" s="156"/>
      <c r="J1" s="156"/>
      <c r="K1" s="156"/>
      <c r="L1" s="156"/>
      <c r="M1" s="156"/>
      <c r="N1" s="75"/>
      <c r="O1" s="77"/>
      <c r="P1" s="74"/>
    </row>
    <row r="2" spans="1:16" ht="116.25" customHeight="1" thickTop="1" thickBot="1" x14ac:dyDescent="0.3">
      <c r="A2" s="157" t="s">
        <v>125</v>
      </c>
      <c r="B2" s="158"/>
      <c r="C2" s="159" t="s">
        <v>124</v>
      </c>
      <c r="D2" s="158"/>
      <c r="E2" s="159" t="s">
        <v>148</v>
      </c>
      <c r="F2" s="158"/>
      <c r="G2" s="59" t="s">
        <v>49</v>
      </c>
      <c r="H2" s="159" t="s">
        <v>48</v>
      </c>
      <c r="I2" s="158"/>
      <c r="J2" s="59" t="s">
        <v>76</v>
      </c>
      <c r="K2" s="59" t="s">
        <v>123</v>
      </c>
      <c r="L2" s="59" t="s">
        <v>50</v>
      </c>
      <c r="M2" s="59" t="s">
        <v>51</v>
      </c>
      <c r="N2" s="60" t="s">
        <v>52</v>
      </c>
      <c r="O2" s="76" t="s">
        <v>126</v>
      </c>
      <c r="P2" s="61"/>
    </row>
    <row r="3" spans="1:16" ht="15.75" customHeight="1" x14ac:dyDescent="0.25">
      <c r="A3" s="160" t="s">
        <v>94</v>
      </c>
      <c r="B3" s="161"/>
      <c r="C3" s="162" t="s">
        <v>72</v>
      </c>
      <c r="D3" s="163"/>
      <c r="E3" s="164" t="s">
        <v>351</v>
      </c>
      <c r="F3" s="165"/>
      <c r="G3" s="23" t="s">
        <v>352</v>
      </c>
      <c r="H3" s="166"/>
      <c r="I3" s="165"/>
      <c r="J3" s="23" t="s">
        <v>350</v>
      </c>
      <c r="K3" s="23" t="s">
        <v>349</v>
      </c>
      <c r="L3" s="24">
        <v>1</v>
      </c>
      <c r="M3" s="25">
        <v>83</v>
      </c>
      <c r="N3" s="57">
        <f t="shared" ref="N3:N67" si="0">$L3*$M3</f>
        <v>83</v>
      </c>
      <c r="O3" s="22" t="s">
        <v>4</v>
      </c>
      <c r="P3" s="54"/>
    </row>
    <row r="4" spans="1:16" ht="15.6" x14ac:dyDescent="0.25">
      <c r="A4" s="145" t="s">
        <v>94</v>
      </c>
      <c r="B4" s="146"/>
      <c r="C4" s="147" t="s">
        <v>72</v>
      </c>
      <c r="D4" s="148"/>
      <c r="E4" s="155" t="s">
        <v>351</v>
      </c>
      <c r="F4" s="146"/>
      <c r="G4" s="27" t="s">
        <v>355</v>
      </c>
      <c r="H4" s="145"/>
      <c r="I4" s="146"/>
      <c r="J4" s="27" t="s">
        <v>353</v>
      </c>
      <c r="K4" s="27" t="s">
        <v>354</v>
      </c>
      <c r="L4" s="28">
        <v>1</v>
      </c>
      <c r="M4" s="29">
        <v>19</v>
      </c>
      <c r="N4" s="57">
        <f t="shared" si="0"/>
        <v>19</v>
      </c>
      <c r="O4" s="26" t="s">
        <v>4</v>
      </c>
      <c r="P4" s="54"/>
    </row>
    <row r="5" spans="1:16" ht="15.6" x14ac:dyDescent="0.25">
      <c r="A5" s="145" t="s">
        <v>94</v>
      </c>
      <c r="B5" s="146"/>
      <c r="C5" s="147" t="s">
        <v>72</v>
      </c>
      <c r="D5" s="148"/>
      <c r="E5" s="155" t="s">
        <v>351</v>
      </c>
      <c r="F5" s="146"/>
      <c r="G5" s="27" t="s">
        <v>352</v>
      </c>
      <c r="H5" s="145"/>
      <c r="I5" s="146"/>
      <c r="J5" s="27" t="s">
        <v>357</v>
      </c>
      <c r="K5" s="27" t="s">
        <v>356</v>
      </c>
      <c r="L5" s="28">
        <v>1</v>
      </c>
      <c r="M5" s="29">
        <v>6.85</v>
      </c>
      <c r="N5" s="57">
        <f t="shared" si="0"/>
        <v>6.85</v>
      </c>
      <c r="O5" s="26" t="s">
        <v>4</v>
      </c>
      <c r="P5" s="54"/>
    </row>
    <row r="6" spans="1:16" ht="15.6" x14ac:dyDescent="0.25">
      <c r="A6" s="145" t="s">
        <v>94</v>
      </c>
      <c r="B6" s="146"/>
      <c r="C6" s="147" t="s">
        <v>72</v>
      </c>
      <c r="D6" s="148"/>
      <c r="E6" s="155" t="s">
        <v>351</v>
      </c>
      <c r="F6" s="146"/>
      <c r="G6" s="27" t="s">
        <v>360</v>
      </c>
      <c r="H6" s="145"/>
      <c r="I6" s="146"/>
      <c r="J6" s="27" t="s">
        <v>359</v>
      </c>
      <c r="K6" s="27" t="s">
        <v>358</v>
      </c>
      <c r="L6" s="28">
        <v>30</v>
      </c>
      <c r="M6" s="29">
        <v>7.7</v>
      </c>
      <c r="N6" s="57">
        <f t="shared" si="0"/>
        <v>231</v>
      </c>
      <c r="O6" s="26" t="s">
        <v>4</v>
      </c>
      <c r="P6" s="54"/>
    </row>
    <row r="7" spans="1:16" ht="15.6" x14ac:dyDescent="0.25">
      <c r="A7" s="145" t="s">
        <v>94</v>
      </c>
      <c r="B7" s="146"/>
      <c r="C7" s="147" t="s">
        <v>72</v>
      </c>
      <c r="D7" s="148"/>
      <c r="E7" s="155" t="s">
        <v>351</v>
      </c>
      <c r="F7" s="146"/>
      <c r="G7" s="27" t="s">
        <v>360</v>
      </c>
      <c r="H7" s="145"/>
      <c r="I7" s="146"/>
      <c r="J7" s="27" t="s">
        <v>362</v>
      </c>
      <c r="K7" s="27" t="s">
        <v>361</v>
      </c>
      <c r="L7" s="28">
        <v>8</v>
      </c>
      <c r="M7" s="29">
        <v>4.75</v>
      </c>
      <c r="N7" s="57">
        <f t="shared" si="0"/>
        <v>38</v>
      </c>
      <c r="O7" s="26" t="s">
        <v>4</v>
      </c>
      <c r="P7" s="54"/>
    </row>
    <row r="8" spans="1:16" ht="15" customHeight="1" x14ac:dyDescent="0.25">
      <c r="A8" s="145" t="s">
        <v>94</v>
      </c>
      <c r="B8" s="146"/>
      <c r="C8" s="147" t="s">
        <v>72</v>
      </c>
      <c r="D8" s="148"/>
      <c r="E8" s="155" t="s">
        <v>351</v>
      </c>
      <c r="F8" s="146"/>
      <c r="G8" s="27" t="s">
        <v>364</v>
      </c>
      <c r="H8" s="145"/>
      <c r="I8" s="146"/>
      <c r="J8" s="27" t="s">
        <v>363</v>
      </c>
      <c r="K8" s="27">
        <v>61230</v>
      </c>
      <c r="L8" s="28">
        <v>3</v>
      </c>
      <c r="M8" s="29">
        <v>28.7</v>
      </c>
      <c r="N8" s="57">
        <f t="shared" si="0"/>
        <v>86.1</v>
      </c>
      <c r="O8" s="26" t="s">
        <v>4</v>
      </c>
      <c r="P8" s="54"/>
    </row>
    <row r="9" spans="1:16" ht="15.6" x14ac:dyDescent="0.25">
      <c r="A9" s="145" t="s">
        <v>94</v>
      </c>
      <c r="B9" s="146"/>
      <c r="C9" s="147" t="s">
        <v>72</v>
      </c>
      <c r="D9" s="148"/>
      <c r="E9" s="155" t="s">
        <v>351</v>
      </c>
      <c r="F9" s="146"/>
      <c r="G9" s="27" t="s">
        <v>367</v>
      </c>
      <c r="H9" s="145"/>
      <c r="I9" s="146"/>
      <c r="J9" s="27" t="s">
        <v>366</v>
      </c>
      <c r="K9" s="27" t="s">
        <v>365</v>
      </c>
      <c r="L9" s="28">
        <v>8</v>
      </c>
      <c r="M9" s="29">
        <v>14</v>
      </c>
      <c r="N9" s="57">
        <f t="shared" si="0"/>
        <v>112</v>
      </c>
      <c r="O9" s="26" t="s">
        <v>4</v>
      </c>
      <c r="P9" s="54"/>
    </row>
    <row r="10" spans="1:16" ht="15.6" x14ac:dyDescent="0.25">
      <c r="A10" s="145" t="s">
        <v>94</v>
      </c>
      <c r="B10" s="146"/>
      <c r="C10" s="147" t="s">
        <v>72</v>
      </c>
      <c r="D10" s="148"/>
      <c r="E10" s="167" t="s">
        <v>351</v>
      </c>
      <c r="F10" s="168"/>
      <c r="G10" s="27" t="s">
        <v>367</v>
      </c>
      <c r="H10" s="145"/>
      <c r="I10" s="146"/>
      <c r="J10" s="27" t="s">
        <v>366</v>
      </c>
      <c r="K10" s="27" t="s">
        <v>368</v>
      </c>
      <c r="L10" s="28">
        <v>8</v>
      </c>
      <c r="M10" s="29">
        <v>10.85</v>
      </c>
      <c r="N10" s="57">
        <f t="shared" si="0"/>
        <v>86.8</v>
      </c>
      <c r="O10" s="26" t="s">
        <v>4</v>
      </c>
      <c r="P10" s="54"/>
    </row>
    <row r="11" spans="1:16" ht="15.6" x14ac:dyDescent="0.25">
      <c r="A11" s="145" t="s">
        <v>94</v>
      </c>
      <c r="B11" s="146"/>
      <c r="C11" s="147" t="s">
        <v>72</v>
      </c>
      <c r="D11" s="148"/>
      <c r="E11" s="155" t="s">
        <v>351</v>
      </c>
      <c r="F11" s="146"/>
      <c r="G11" s="27" t="s">
        <v>367</v>
      </c>
      <c r="H11" s="145"/>
      <c r="I11" s="146"/>
      <c r="J11" s="27" t="s">
        <v>366</v>
      </c>
      <c r="K11" s="27" t="s">
        <v>369</v>
      </c>
      <c r="L11" s="28">
        <v>6</v>
      </c>
      <c r="M11" s="29">
        <v>7.8</v>
      </c>
      <c r="N11" s="57">
        <f t="shared" si="0"/>
        <v>46.8</v>
      </c>
      <c r="O11" s="26" t="s">
        <v>4</v>
      </c>
      <c r="P11" s="54"/>
    </row>
    <row r="12" spans="1:16" ht="15.6" x14ac:dyDescent="0.25">
      <c r="A12" s="145" t="s">
        <v>94</v>
      </c>
      <c r="B12" s="146"/>
      <c r="C12" s="147" t="s">
        <v>72</v>
      </c>
      <c r="D12" s="148"/>
      <c r="E12" s="155" t="s">
        <v>351</v>
      </c>
      <c r="F12" s="146"/>
      <c r="G12" s="27" t="s">
        <v>367</v>
      </c>
      <c r="H12" s="145"/>
      <c r="I12" s="146"/>
      <c r="J12" s="27" t="s">
        <v>366</v>
      </c>
      <c r="K12" s="27" t="s">
        <v>370</v>
      </c>
      <c r="L12" s="28">
        <v>6</v>
      </c>
      <c r="M12" s="29">
        <v>9</v>
      </c>
      <c r="N12" s="57">
        <f t="shared" si="0"/>
        <v>54</v>
      </c>
      <c r="O12" s="26" t="s">
        <v>4</v>
      </c>
      <c r="P12" s="54"/>
    </row>
    <row r="13" spans="1:16" ht="15.6" x14ac:dyDescent="0.25">
      <c r="A13" s="145" t="s">
        <v>94</v>
      </c>
      <c r="B13" s="146"/>
      <c r="C13" s="147" t="s">
        <v>72</v>
      </c>
      <c r="D13" s="148"/>
      <c r="E13" s="155" t="s">
        <v>351</v>
      </c>
      <c r="F13" s="146"/>
      <c r="G13" s="27" t="s">
        <v>367</v>
      </c>
      <c r="H13" s="145"/>
      <c r="I13" s="146"/>
      <c r="J13" s="27" t="s">
        <v>366</v>
      </c>
      <c r="K13" s="27" t="s">
        <v>371</v>
      </c>
      <c r="L13" s="28">
        <v>6</v>
      </c>
      <c r="M13" s="29">
        <v>6.1</v>
      </c>
      <c r="N13" s="57">
        <f t="shared" si="0"/>
        <v>36.599999999999994</v>
      </c>
      <c r="O13" s="26" t="s">
        <v>4</v>
      </c>
      <c r="P13" s="54"/>
    </row>
    <row r="14" spans="1:16" ht="15.6" x14ac:dyDescent="0.25">
      <c r="A14" s="145" t="s">
        <v>94</v>
      </c>
      <c r="B14" s="146"/>
      <c r="C14" s="147" t="s">
        <v>72</v>
      </c>
      <c r="D14" s="148"/>
      <c r="E14" s="155" t="s">
        <v>351</v>
      </c>
      <c r="F14" s="146"/>
      <c r="G14" s="27" t="s">
        <v>367</v>
      </c>
      <c r="H14" s="145"/>
      <c r="I14" s="146"/>
      <c r="J14" s="27" t="s">
        <v>366</v>
      </c>
      <c r="K14" s="27" t="s">
        <v>372</v>
      </c>
      <c r="L14" s="28">
        <v>6</v>
      </c>
      <c r="M14" s="29">
        <v>7.75</v>
      </c>
      <c r="N14" s="57">
        <f t="shared" si="0"/>
        <v>46.5</v>
      </c>
      <c r="O14" s="26" t="s">
        <v>4</v>
      </c>
      <c r="P14" s="54"/>
    </row>
    <row r="15" spans="1:16" ht="15.6" x14ac:dyDescent="0.25">
      <c r="A15" s="145" t="s">
        <v>94</v>
      </c>
      <c r="B15" s="146"/>
      <c r="C15" s="147" t="s">
        <v>72</v>
      </c>
      <c r="D15" s="148"/>
      <c r="E15" s="155" t="s">
        <v>351</v>
      </c>
      <c r="F15" s="146"/>
      <c r="G15" s="27" t="s">
        <v>367</v>
      </c>
      <c r="H15" s="145"/>
      <c r="I15" s="146"/>
      <c r="J15" s="27" t="s">
        <v>366</v>
      </c>
      <c r="K15" s="27" t="s">
        <v>373</v>
      </c>
      <c r="L15" s="28">
        <v>6</v>
      </c>
      <c r="M15" s="29">
        <v>5</v>
      </c>
      <c r="N15" s="57">
        <f t="shared" si="0"/>
        <v>30</v>
      </c>
      <c r="O15" s="26" t="s">
        <v>4</v>
      </c>
      <c r="P15" s="54"/>
    </row>
    <row r="16" spans="1:16" ht="15.6" x14ac:dyDescent="0.25">
      <c r="A16" s="145" t="s">
        <v>94</v>
      </c>
      <c r="B16" s="146"/>
      <c r="C16" s="147" t="s">
        <v>72</v>
      </c>
      <c r="D16" s="148"/>
      <c r="E16" s="155" t="s">
        <v>351</v>
      </c>
      <c r="F16" s="146"/>
      <c r="G16" s="27" t="s">
        <v>367</v>
      </c>
      <c r="H16" s="145"/>
      <c r="I16" s="146"/>
      <c r="J16" s="27" t="s">
        <v>366</v>
      </c>
      <c r="K16" s="27" t="s">
        <v>374</v>
      </c>
      <c r="L16" s="28">
        <v>6</v>
      </c>
      <c r="M16" s="29">
        <v>6.65</v>
      </c>
      <c r="N16" s="57">
        <f t="shared" si="0"/>
        <v>39.900000000000006</v>
      </c>
      <c r="O16" s="26" t="s">
        <v>4</v>
      </c>
      <c r="P16" s="54"/>
    </row>
    <row r="17" spans="1:16" ht="15.6" x14ac:dyDescent="0.25">
      <c r="A17" s="145" t="s">
        <v>94</v>
      </c>
      <c r="B17" s="146"/>
      <c r="C17" s="147" t="s">
        <v>72</v>
      </c>
      <c r="D17" s="148"/>
      <c r="E17" s="155" t="s">
        <v>351</v>
      </c>
      <c r="F17" s="146"/>
      <c r="G17" s="27" t="s">
        <v>367</v>
      </c>
      <c r="H17" s="145"/>
      <c r="I17" s="146"/>
      <c r="J17" s="27" t="s">
        <v>366</v>
      </c>
      <c r="K17" s="27" t="s">
        <v>375</v>
      </c>
      <c r="L17" s="28">
        <v>6</v>
      </c>
      <c r="M17" s="29">
        <v>4.3</v>
      </c>
      <c r="N17" s="57">
        <f t="shared" si="0"/>
        <v>25.799999999999997</v>
      </c>
      <c r="O17" s="26" t="s">
        <v>4</v>
      </c>
      <c r="P17" s="54"/>
    </row>
    <row r="18" spans="1:16" ht="15.6" x14ac:dyDescent="0.25">
      <c r="A18" s="145" t="s">
        <v>94</v>
      </c>
      <c r="B18" s="146"/>
      <c r="C18" s="147" t="s">
        <v>72</v>
      </c>
      <c r="D18" s="148"/>
      <c r="E18" s="155" t="s">
        <v>351</v>
      </c>
      <c r="F18" s="146"/>
      <c r="G18" s="27" t="s">
        <v>378</v>
      </c>
      <c r="H18" s="145"/>
      <c r="I18" s="146"/>
      <c r="J18" s="27" t="s">
        <v>376</v>
      </c>
      <c r="K18" s="27" t="s">
        <v>377</v>
      </c>
      <c r="L18" s="28">
        <v>12</v>
      </c>
      <c r="M18" s="29">
        <v>10</v>
      </c>
      <c r="N18" s="57">
        <f t="shared" si="0"/>
        <v>120</v>
      </c>
      <c r="O18" s="26" t="s">
        <v>4</v>
      </c>
      <c r="P18" s="54"/>
    </row>
    <row r="19" spans="1:16" ht="31.2" x14ac:dyDescent="0.25">
      <c r="A19" s="145" t="s">
        <v>94</v>
      </c>
      <c r="B19" s="146"/>
      <c r="C19" s="147" t="s">
        <v>72</v>
      </c>
      <c r="D19" s="148"/>
      <c r="E19" s="155" t="s">
        <v>351</v>
      </c>
      <c r="F19" s="146"/>
      <c r="G19" s="27" t="s">
        <v>378</v>
      </c>
      <c r="H19" s="145"/>
      <c r="I19" s="146"/>
      <c r="J19" s="27" t="s">
        <v>379</v>
      </c>
      <c r="K19" s="27" t="s">
        <v>381</v>
      </c>
      <c r="L19" s="28">
        <v>12</v>
      </c>
      <c r="M19" s="29">
        <v>6.15</v>
      </c>
      <c r="N19" s="57">
        <f t="shared" si="0"/>
        <v>73.800000000000011</v>
      </c>
      <c r="O19" s="26" t="s">
        <v>4</v>
      </c>
      <c r="P19" s="54"/>
    </row>
    <row r="20" spans="1:16" ht="15.6" x14ac:dyDescent="0.25">
      <c r="A20" s="145" t="s">
        <v>94</v>
      </c>
      <c r="B20" s="146"/>
      <c r="C20" s="147" t="s">
        <v>72</v>
      </c>
      <c r="D20" s="148"/>
      <c r="E20" s="155" t="s">
        <v>351</v>
      </c>
      <c r="F20" s="146"/>
      <c r="G20" s="27" t="s">
        <v>382</v>
      </c>
      <c r="H20" s="145"/>
      <c r="I20" s="146"/>
      <c r="J20" s="27" t="s">
        <v>383</v>
      </c>
      <c r="K20" s="27" t="s">
        <v>380</v>
      </c>
      <c r="L20" s="28">
        <v>2</v>
      </c>
      <c r="M20" s="29">
        <v>14.4</v>
      </c>
      <c r="N20" s="57">
        <f t="shared" si="0"/>
        <v>28.8</v>
      </c>
      <c r="O20" s="26" t="s">
        <v>4</v>
      </c>
      <c r="P20" s="54"/>
    </row>
    <row r="21" spans="1:16" ht="15.6" x14ac:dyDescent="0.25">
      <c r="A21" s="145" t="s">
        <v>94</v>
      </c>
      <c r="B21" s="146"/>
      <c r="C21" s="147" t="s">
        <v>72</v>
      </c>
      <c r="D21" s="148"/>
      <c r="E21" s="155" t="s">
        <v>351</v>
      </c>
      <c r="F21" s="146"/>
      <c r="G21" s="27" t="s">
        <v>386</v>
      </c>
      <c r="H21" s="145"/>
      <c r="I21" s="146"/>
      <c r="J21" s="27" t="s">
        <v>385</v>
      </c>
      <c r="K21" s="27" t="s">
        <v>384</v>
      </c>
      <c r="L21" s="28">
        <v>6</v>
      </c>
      <c r="M21" s="29">
        <v>13.86</v>
      </c>
      <c r="N21" s="57">
        <f t="shared" si="0"/>
        <v>83.16</v>
      </c>
      <c r="O21" s="26" t="s">
        <v>4</v>
      </c>
      <c r="P21" s="54"/>
    </row>
    <row r="22" spans="1:16" ht="15.6" x14ac:dyDescent="0.25">
      <c r="A22" s="145" t="s">
        <v>94</v>
      </c>
      <c r="B22" s="146"/>
      <c r="C22" s="147" t="s">
        <v>72</v>
      </c>
      <c r="D22" s="148"/>
      <c r="E22" s="155" t="s">
        <v>351</v>
      </c>
      <c r="F22" s="146"/>
      <c r="G22" s="27" t="s">
        <v>389</v>
      </c>
      <c r="H22" s="145"/>
      <c r="I22" s="146"/>
      <c r="J22" s="27" t="s">
        <v>388</v>
      </c>
      <c r="K22" s="27" t="s">
        <v>387</v>
      </c>
      <c r="L22" s="28">
        <v>1</v>
      </c>
      <c r="M22" s="29">
        <v>91</v>
      </c>
      <c r="N22" s="57">
        <f t="shared" si="0"/>
        <v>91</v>
      </c>
      <c r="O22" s="26" t="s">
        <v>4</v>
      </c>
      <c r="P22" s="54"/>
    </row>
    <row r="23" spans="1:16" ht="15.6" x14ac:dyDescent="0.25">
      <c r="A23" s="145" t="s">
        <v>94</v>
      </c>
      <c r="B23" s="146"/>
      <c r="C23" s="147" t="s">
        <v>72</v>
      </c>
      <c r="D23" s="148"/>
      <c r="E23" s="155" t="s">
        <v>351</v>
      </c>
      <c r="F23" s="146"/>
      <c r="G23" s="27" t="s">
        <v>391</v>
      </c>
      <c r="H23" s="145"/>
      <c r="I23" s="146"/>
      <c r="J23" s="27" t="s">
        <v>392</v>
      </c>
      <c r="K23" s="27" t="s">
        <v>390</v>
      </c>
      <c r="L23" s="28">
        <v>1</v>
      </c>
      <c r="M23" s="29">
        <v>1057</v>
      </c>
      <c r="N23" s="57">
        <f t="shared" si="0"/>
        <v>1057</v>
      </c>
      <c r="O23" s="26" t="s">
        <v>4</v>
      </c>
      <c r="P23" s="54"/>
    </row>
    <row r="24" spans="1:16" ht="15.6" x14ac:dyDescent="0.25">
      <c r="A24" s="145" t="s">
        <v>94</v>
      </c>
      <c r="B24" s="146"/>
      <c r="C24" s="147" t="s">
        <v>72</v>
      </c>
      <c r="D24" s="148"/>
      <c r="E24" s="155" t="s">
        <v>351</v>
      </c>
      <c r="F24" s="146"/>
      <c r="G24" s="27" t="s">
        <v>382</v>
      </c>
      <c r="H24" s="145"/>
      <c r="I24" s="146"/>
      <c r="J24" s="27" t="s">
        <v>393</v>
      </c>
      <c r="K24" s="27" t="s">
        <v>394</v>
      </c>
      <c r="L24" s="28">
        <v>2</v>
      </c>
      <c r="M24" s="29">
        <v>9.7799999999999994</v>
      </c>
      <c r="N24" s="57">
        <f t="shared" si="0"/>
        <v>19.559999999999999</v>
      </c>
      <c r="O24" s="26" t="s">
        <v>4</v>
      </c>
      <c r="P24" s="54"/>
    </row>
    <row r="25" spans="1:16" ht="15.6" x14ac:dyDescent="0.25">
      <c r="A25" s="145" t="s">
        <v>94</v>
      </c>
      <c r="B25" s="146"/>
      <c r="C25" s="147" t="s">
        <v>72</v>
      </c>
      <c r="D25" s="148"/>
      <c r="E25" s="145" t="s">
        <v>351</v>
      </c>
      <c r="F25" s="146"/>
      <c r="G25" s="27" t="s">
        <v>382</v>
      </c>
      <c r="H25" s="145"/>
      <c r="I25" s="146"/>
      <c r="J25" s="27" t="s">
        <v>395</v>
      </c>
      <c r="K25" s="27">
        <v>18400</v>
      </c>
      <c r="L25" s="28">
        <v>3</v>
      </c>
      <c r="M25" s="29">
        <v>3.14</v>
      </c>
      <c r="N25" s="57">
        <f t="shared" si="0"/>
        <v>9.42</v>
      </c>
      <c r="O25" s="26" t="s">
        <v>4</v>
      </c>
      <c r="P25" s="54"/>
    </row>
    <row r="26" spans="1:16" ht="15.6" x14ac:dyDescent="0.25">
      <c r="A26" s="145" t="s">
        <v>94</v>
      </c>
      <c r="B26" s="146"/>
      <c r="C26" s="147" t="s">
        <v>72</v>
      </c>
      <c r="D26" s="148"/>
      <c r="E26" s="145" t="s">
        <v>351</v>
      </c>
      <c r="F26" s="146"/>
      <c r="G26" s="27" t="s">
        <v>364</v>
      </c>
      <c r="H26" s="145"/>
      <c r="I26" s="146"/>
      <c r="J26" s="27" t="s">
        <v>396</v>
      </c>
      <c r="K26" s="27">
        <v>40955</v>
      </c>
      <c r="L26" s="28">
        <v>1</v>
      </c>
      <c r="M26" s="29">
        <v>2529</v>
      </c>
      <c r="N26" s="57">
        <f t="shared" si="0"/>
        <v>2529</v>
      </c>
      <c r="O26" s="26" t="s">
        <v>4</v>
      </c>
      <c r="P26" s="54"/>
    </row>
    <row r="27" spans="1:16" ht="15.6" x14ac:dyDescent="0.25">
      <c r="A27" s="145" t="s">
        <v>94</v>
      </c>
      <c r="B27" s="146"/>
      <c r="C27" s="147" t="s">
        <v>72</v>
      </c>
      <c r="D27" s="148"/>
      <c r="E27" s="145" t="s">
        <v>351</v>
      </c>
      <c r="F27" s="146"/>
      <c r="G27" s="27" t="s">
        <v>389</v>
      </c>
      <c r="H27" s="145"/>
      <c r="I27" s="146"/>
      <c r="J27" s="27" t="s">
        <v>398</v>
      </c>
      <c r="K27" s="27" t="s">
        <v>397</v>
      </c>
      <c r="L27" s="28">
        <v>1</v>
      </c>
      <c r="M27" s="29">
        <v>579</v>
      </c>
      <c r="N27" s="57">
        <f t="shared" si="0"/>
        <v>579</v>
      </c>
      <c r="O27" s="26" t="s">
        <v>4</v>
      </c>
      <c r="P27" s="54"/>
    </row>
    <row r="28" spans="1:16" ht="15.6" x14ac:dyDescent="0.25">
      <c r="A28" s="145" t="s">
        <v>94</v>
      </c>
      <c r="B28" s="146"/>
      <c r="C28" s="147" t="s">
        <v>72</v>
      </c>
      <c r="D28" s="148"/>
      <c r="E28" s="145" t="s">
        <v>351</v>
      </c>
      <c r="F28" s="146"/>
      <c r="G28" s="27" t="s">
        <v>364</v>
      </c>
      <c r="H28" s="145"/>
      <c r="I28" s="146"/>
      <c r="J28" s="27" t="s">
        <v>400</v>
      </c>
      <c r="K28" s="27">
        <v>434812</v>
      </c>
      <c r="L28" s="28">
        <v>2</v>
      </c>
      <c r="M28" s="29">
        <v>34</v>
      </c>
      <c r="N28" s="57">
        <f t="shared" si="0"/>
        <v>68</v>
      </c>
      <c r="O28" s="26" t="s">
        <v>4</v>
      </c>
      <c r="P28" s="54"/>
    </row>
    <row r="29" spans="1:16" ht="15.6" x14ac:dyDescent="0.25">
      <c r="A29" s="145" t="s">
        <v>94</v>
      </c>
      <c r="B29" s="146"/>
      <c r="C29" s="147" t="s">
        <v>72</v>
      </c>
      <c r="D29" s="148"/>
      <c r="E29" s="145" t="s">
        <v>351</v>
      </c>
      <c r="F29" s="146"/>
      <c r="G29" s="27" t="s">
        <v>364</v>
      </c>
      <c r="H29" s="145"/>
      <c r="I29" s="146"/>
      <c r="J29" s="27" t="s">
        <v>399</v>
      </c>
      <c r="K29" s="27">
        <v>4350</v>
      </c>
      <c r="L29" s="28">
        <v>2</v>
      </c>
      <c r="M29" s="29">
        <v>37.11</v>
      </c>
      <c r="N29" s="57">
        <f t="shared" si="0"/>
        <v>74.22</v>
      </c>
      <c r="O29" s="26" t="s">
        <v>4</v>
      </c>
      <c r="P29" s="54"/>
    </row>
    <row r="30" spans="1:16" ht="15.6" x14ac:dyDescent="0.25">
      <c r="A30" s="145" t="s">
        <v>94</v>
      </c>
      <c r="B30" s="146"/>
      <c r="C30" s="147" t="s">
        <v>72</v>
      </c>
      <c r="D30" s="148"/>
      <c r="E30" s="145" t="s">
        <v>351</v>
      </c>
      <c r="F30" s="146"/>
      <c r="G30" s="27" t="s">
        <v>402</v>
      </c>
      <c r="H30" s="145"/>
      <c r="I30" s="146"/>
      <c r="J30" s="27" t="s">
        <v>401</v>
      </c>
      <c r="K30" s="27" t="s">
        <v>403</v>
      </c>
      <c r="L30" s="28">
        <v>12</v>
      </c>
      <c r="M30" s="29">
        <v>4.95</v>
      </c>
      <c r="N30" s="57">
        <f t="shared" si="0"/>
        <v>59.400000000000006</v>
      </c>
      <c r="O30" s="26" t="s">
        <v>4</v>
      </c>
      <c r="P30" s="54"/>
    </row>
    <row r="31" spans="1:16" ht="15.6" x14ac:dyDescent="0.25">
      <c r="A31" s="145" t="s">
        <v>94</v>
      </c>
      <c r="B31" s="146"/>
      <c r="C31" s="147" t="s">
        <v>72</v>
      </c>
      <c r="D31" s="148"/>
      <c r="E31" s="145" t="s">
        <v>351</v>
      </c>
      <c r="F31" s="146"/>
      <c r="G31" s="27" t="s">
        <v>402</v>
      </c>
      <c r="H31" s="145"/>
      <c r="I31" s="146"/>
      <c r="J31" s="27" t="s">
        <v>405</v>
      </c>
      <c r="K31" s="27" t="s">
        <v>404</v>
      </c>
      <c r="L31" s="28">
        <v>6</v>
      </c>
      <c r="M31" s="29">
        <v>22</v>
      </c>
      <c r="N31" s="57">
        <f t="shared" si="0"/>
        <v>132</v>
      </c>
      <c r="O31" s="26" t="s">
        <v>4</v>
      </c>
      <c r="P31" s="54"/>
    </row>
    <row r="32" spans="1:16" ht="15.6" x14ac:dyDescent="0.25">
      <c r="A32" s="145" t="s">
        <v>94</v>
      </c>
      <c r="B32" s="146"/>
      <c r="C32" s="147" t="s">
        <v>72</v>
      </c>
      <c r="D32" s="148"/>
      <c r="E32" s="145" t="s">
        <v>351</v>
      </c>
      <c r="F32" s="146"/>
      <c r="G32" s="27" t="s">
        <v>364</v>
      </c>
      <c r="H32" s="145"/>
      <c r="I32" s="146"/>
      <c r="J32" s="27" t="s">
        <v>406</v>
      </c>
      <c r="K32" s="27">
        <v>97007</v>
      </c>
      <c r="L32" s="28">
        <v>4</v>
      </c>
      <c r="M32" s="29">
        <v>175</v>
      </c>
      <c r="N32" s="57">
        <f t="shared" si="0"/>
        <v>700</v>
      </c>
      <c r="O32" s="26" t="s">
        <v>4</v>
      </c>
      <c r="P32" s="54"/>
    </row>
    <row r="33" spans="1:16" ht="15.6" x14ac:dyDescent="0.25">
      <c r="A33" s="145" t="s">
        <v>94</v>
      </c>
      <c r="B33" s="146"/>
      <c r="C33" s="147" t="s">
        <v>72</v>
      </c>
      <c r="D33" s="148"/>
      <c r="E33" s="145" t="s">
        <v>351</v>
      </c>
      <c r="F33" s="146"/>
      <c r="G33" s="27" t="s">
        <v>410</v>
      </c>
      <c r="H33" s="145"/>
      <c r="I33" s="146"/>
      <c r="J33" s="27" t="s">
        <v>407</v>
      </c>
      <c r="K33" s="27" t="s">
        <v>408</v>
      </c>
      <c r="L33" s="28">
        <v>8</v>
      </c>
      <c r="M33" s="29">
        <v>59</v>
      </c>
      <c r="N33" s="57">
        <f t="shared" si="0"/>
        <v>472</v>
      </c>
      <c r="O33" s="26" t="s">
        <v>4</v>
      </c>
      <c r="P33" s="54"/>
    </row>
    <row r="34" spans="1:16" ht="15.6" x14ac:dyDescent="0.25">
      <c r="A34" s="145" t="s">
        <v>94</v>
      </c>
      <c r="B34" s="146"/>
      <c r="C34" s="147" t="s">
        <v>72</v>
      </c>
      <c r="D34" s="148"/>
      <c r="E34" s="145" t="s">
        <v>351</v>
      </c>
      <c r="F34" s="146"/>
      <c r="G34" s="27" t="s">
        <v>412</v>
      </c>
      <c r="H34" s="145"/>
      <c r="I34" s="146"/>
      <c r="J34" s="27" t="s">
        <v>411</v>
      </c>
      <c r="K34" s="27" t="s">
        <v>409</v>
      </c>
      <c r="L34" s="28">
        <v>3</v>
      </c>
      <c r="M34" s="29">
        <v>280</v>
      </c>
      <c r="N34" s="57">
        <f t="shared" si="0"/>
        <v>840</v>
      </c>
      <c r="O34" s="26" t="s">
        <v>4</v>
      </c>
      <c r="P34" s="54"/>
    </row>
    <row r="35" spans="1:16" ht="15.6" x14ac:dyDescent="0.25">
      <c r="A35" s="145" t="s">
        <v>94</v>
      </c>
      <c r="B35" s="146"/>
      <c r="C35" s="147" t="s">
        <v>93</v>
      </c>
      <c r="D35" s="148"/>
      <c r="E35" s="145" t="s">
        <v>351</v>
      </c>
      <c r="F35" s="146"/>
      <c r="G35" s="27" t="s">
        <v>415</v>
      </c>
      <c r="H35" s="145"/>
      <c r="I35" s="146"/>
      <c r="J35" s="27" t="s">
        <v>413</v>
      </c>
      <c r="K35" s="27" t="s">
        <v>414</v>
      </c>
      <c r="L35" s="28">
        <v>1</v>
      </c>
      <c r="M35" s="29">
        <v>356</v>
      </c>
      <c r="N35" s="57">
        <f t="shared" si="0"/>
        <v>356</v>
      </c>
      <c r="O35" s="26" t="s">
        <v>4</v>
      </c>
      <c r="P35" s="54"/>
    </row>
    <row r="36" spans="1:16" ht="15.6" x14ac:dyDescent="0.25">
      <c r="A36" s="145" t="s">
        <v>94</v>
      </c>
      <c r="B36" s="146"/>
      <c r="C36" s="147" t="s">
        <v>72</v>
      </c>
      <c r="D36" s="148"/>
      <c r="E36" s="145" t="s">
        <v>351</v>
      </c>
      <c r="F36" s="146"/>
      <c r="G36" s="27" t="s">
        <v>367</v>
      </c>
      <c r="H36" s="145"/>
      <c r="I36" s="146"/>
      <c r="J36" s="27" t="s">
        <v>416</v>
      </c>
      <c r="K36" s="27" t="s">
        <v>417</v>
      </c>
      <c r="L36" s="28">
        <v>4</v>
      </c>
      <c r="M36" s="29">
        <v>1</v>
      </c>
      <c r="N36" s="57">
        <f t="shared" si="0"/>
        <v>4</v>
      </c>
      <c r="O36" s="26" t="s">
        <v>4</v>
      </c>
      <c r="P36" s="54"/>
    </row>
    <row r="37" spans="1:16" ht="31.2" x14ac:dyDescent="0.25">
      <c r="A37" s="145" t="s">
        <v>94</v>
      </c>
      <c r="B37" s="146"/>
      <c r="C37" s="147" t="s">
        <v>72</v>
      </c>
      <c r="D37" s="148"/>
      <c r="E37" s="145" t="s">
        <v>351</v>
      </c>
      <c r="F37" s="146"/>
      <c r="G37" s="27" t="s">
        <v>352</v>
      </c>
      <c r="H37" s="145"/>
      <c r="I37" s="146"/>
      <c r="J37" s="27" t="s">
        <v>419</v>
      </c>
      <c r="K37" s="27" t="s">
        <v>418</v>
      </c>
      <c r="L37" s="28">
        <v>2</v>
      </c>
      <c r="M37" s="29">
        <v>4.6900000000000004</v>
      </c>
      <c r="N37" s="57">
        <f t="shared" si="0"/>
        <v>9.3800000000000008</v>
      </c>
      <c r="O37" s="26" t="s">
        <v>4</v>
      </c>
      <c r="P37" s="54"/>
    </row>
    <row r="38" spans="1:16" ht="31.2" x14ac:dyDescent="0.25">
      <c r="A38" s="145" t="s">
        <v>94</v>
      </c>
      <c r="B38" s="146"/>
      <c r="C38" s="147" t="s">
        <v>72</v>
      </c>
      <c r="D38" s="148"/>
      <c r="E38" s="145" t="s">
        <v>351</v>
      </c>
      <c r="F38" s="146"/>
      <c r="G38" s="27" t="s">
        <v>421</v>
      </c>
      <c r="H38" s="145"/>
      <c r="I38" s="146"/>
      <c r="J38" s="27" t="s">
        <v>420</v>
      </c>
      <c r="K38" s="27" t="s">
        <v>422</v>
      </c>
      <c r="L38" s="28">
        <v>2</v>
      </c>
      <c r="M38" s="29">
        <v>4.6900000000000004</v>
      </c>
      <c r="N38" s="57">
        <f t="shared" si="0"/>
        <v>9.3800000000000008</v>
      </c>
      <c r="O38" s="26" t="s">
        <v>4</v>
      </c>
      <c r="P38" s="54"/>
    </row>
    <row r="39" spans="1:16" ht="31.2" x14ac:dyDescent="0.25">
      <c r="A39" s="145" t="s">
        <v>94</v>
      </c>
      <c r="B39" s="146"/>
      <c r="C39" s="147" t="s">
        <v>72</v>
      </c>
      <c r="D39" s="148"/>
      <c r="E39" s="145" t="s">
        <v>351</v>
      </c>
      <c r="F39" s="146"/>
      <c r="G39" s="27" t="s">
        <v>352</v>
      </c>
      <c r="H39" s="145"/>
      <c r="I39" s="146"/>
      <c r="J39" s="27" t="s">
        <v>424</v>
      </c>
      <c r="K39" s="27" t="s">
        <v>423</v>
      </c>
      <c r="L39" s="28">
        <v>2</v>
      </c>
      <c r="M39" s="29">
        <v>4.6900000000000004</v>
      </c>
      <c r="N39" s="57">
        <f t="shared" si="0"/>
        <v>9.3800000000000008</v>
      </c>
      <c r="O39" s="26" t="s">
        <v>4</v>
      </c>
      <c r="P39" s="54"/>
    </row>
    <row r="40" spans="1:16" ht="31.2" x14ac:dyDescent="0.25">
      <c r="A40" s="145" t="s">
        <v>94</v>
      </c>
      <c r="B40" s="146"/>
      <c r="C40" s="147" t="s">
        <v>72</v>
      </c>
      <c r="D40" s="148"/>
      <c r="E40" s="145" t="s">
        <v>351</v>
      </c>
      <c r="F40" s="146"/>
      <c r="G40" s="27" t="s">
        <v>352</v>
      </c>
      <c r="H40" s="145"/>
      <c r="I40" s="146"/>
      <c r="J40" s="27" t="s">
        <v>425</v>
      </c>
      <c r="K40" s="27" t="s">
        <v>426</v>
      </c>
      <c r="L40" s="28">
        <v>2</v>
      </c>
      <c r="M40" s="29">
        <v>4.6900000000000004</v>
      </c>
      <c r="N40" s="57">
        <f t="shared" si="0"/>
        <v>9.3800000000000008</v>
      </c>
      <c r="O40" s="26" t="s">
        <v>4</v>
      </c>
      <c r="P40" s="54"/>
    </row>
    <row r="41" spans="1:16" ht="31.2" x14ac:dyDescent="0.25">
      <c r="A41" s="145" t="s">
        <v>94</v>
      </c>
      <c r="B41" s="146"/>
      <c r="C41" s="147" t="s">
        <v>72</v>
      </c>
      <c r="D41" s="148"/>
      <c r="E41" s="145" t="s">
        <v>351</v>
      </c>
      <c r="F41" s="146"/>
      <c r="G41" s="27" t="s">
        <v>352</v>
      </c>
      <c r="H41" s="145"/>
      <c r="I41" s="146"/>
      <c r="J41" s="27" t="s">
        <v>428</v>
      </c>
      <c r="K41" s="27" t="s">
        <v>427</v>
      </c>
      <c r="L41" s="28">
        <v>2</v>
      </c>
      <c r="M41" s="29">
        <v>4.6900000000000004</v>
      </c>
      <c r="N41" s="57">
        <f t="shared" si="0"/>
        <v>9.3800000000000008</v>
      </c>
      <c r="O41" s="26" t="s">
        <v>4</v>
      </c>
      <c r="P41" s="54"/>
    </row>
    <row r="42" spans="1:16" ht="15.6" x14ac:dyDescent="0.25">
      <c r="A42" s="145" t="s">
        <v>94</v>
      </c>
      <c r="B42" s="146"/>
      <c r="C42" s="147" t="s">
        <v>72</v>
      </c>
      <c r="D42" s="148"/>
      <c r="E42" s="145" t="s">
        <v>351</v>
      </c>
      <c r="F42" s="146"/>
      <c r="G42" s="27" t="s">
        <v>367</v>
      </c>
      <c r="H42" s="145"/>
      <c r="I42" s="146"/>
      <c r="J42" s="27" t="s">
        <v>429</v>
      </c>
      <c r="K42" s="27" t="s">
        <v>430</v>
      </c>
      <c r="L42" s="28">
        <v>6</v>
      </c>
      <c r="M42" s="29">
        <v>1.2</v>
      </c>
      <c r="N42" s="57">
        <f t="shared" si="0"/>
        <v>7.1999999999999993</v>
      </c>
      <c r="O42" s="26" t="s">
        <v>4</v>
      </c>
      <c r="P42" s="54"/>
    </row>
    <row r="43" spans="1:16" ht="15.6" x14ac:dyDescent="0.25">
      <c r="A43" s="145" t="s">
        <v>94</v>
      </c>
      <c r="B43" s="146"/>
      <c r="C43" s="147" t="s">
        <v>72</v>
      </c>
      <c r="D43" s="148"/>
      <c r="E43" s="145" t="s">
        <v>351</v>
      </c>
      <c r="F43" s="146"/>
      <c r="G43" s="27" t="s">
        <v>367</v>
      </c>
      <c r="H43" s="145"/>
      <c r="I43" s="146"/>
      <c r="J43" s="27" t="s">
        <v>429</v>
      </c>
      <c r="K43" s="27" t="s">
        <v>431</v>
      </c>
      <c r="L43" s="28">
        <v>6</v>
      </c>
      <c r="M43" s="29">
        <v>1.2</v>
      </c>
      <c r="N43" s="57">
        <f t="shared" si="0"/>
        <v>7.1999999999999993</v>
      </c>
      <c r="O43" s="26" t="s">
        <v>4</v>
      </c>
      <c r="P43" s="54"/>
    </row>
    <row r="44" spans="1:16" ht="15.6" x14ac:dyDescent="0.25">
      <c r="A44" s="145" t="s">
        <v>94</v>
      </c>
      <c r="B44" s="146"/>
      <c r="C44" s="147" t="s">
        <v>72</v>
      </c>
      <c r="D44" s="148"/>
      <c r="E44" s="145" t="s">
        <v>351</v>
      </c>
      <c r="F44" s="146"/>
      <c r="G44" s="27" t="s">
        <v>367</v>
      </c>
      <c r="H44" s="145"/>
      <c r="I44" s="146"/>
      <c r="J44" s="27" t="s">
        <v>429</v>
      </c>
      <c r="K44" s="27" t="s">
        <v>432</v>
      </c>
      <c r="L44" s="28">
        <v>6</v>
      </c>
      <c r="M44" s="29">
        <v>1.44</v>
      </c>
      <c r="N44" s="57">
        <f t="shared" si="0"/>
        <v>8.64</v>
      </c>
      <c r="O44" s="26" t="s">
        <v>4</v>
      </c>
      <c r="P44" s="54"/>
    </row>
    <row r="45" spans="1:16" ht="15.6" x14ac:dyDescent="0.25">
      <c r="A45" s="145" t="s">
        <v>94</v>
      </c>
      <c r="B45" s="146"/>
      <c r="C45" s="147" t="s">
        <v>72</v>
      </c>
      <c r="D45" s="148"/>
      <c r="E45" s="145" t="s">
        <v>351</v>
      </c>
      <c r="F45" s="146"/>
      <c r="G45" s="27" t="s">
        <v>367</v>
      </c>
      <c r="H45" s="145"/>
      <c r="I45" s="146"/>
      <c r="J45" s="27" t="s">
        <v>429</v>
      </c>
      <c r="K45" s="27" t="s">
        <v>433</v>
      </c>
      <c r="L45" s="28">
        <v>6</v>
      </c>
      <c r="M45" s="29">
        <v>1.44</v>
      </c>
      <c r="N45" s="57">
        <f t="shared" si="0"/>
        <v>8.64</v>
      </c>
      <c r="O45" s="26" t="s">
        <v>4</v>
      </c>
      <c r="P45" s="54"/>
    </row>
    <row r="46" spans="1:16" ht="15.6" x14ac:dyDescent="0.25">
      <c r="A46" s="145" t="s">
        <v>94</v>
      </c>
      <c r="B46" s="146"/>
      <c r="C46" s="147" t="s">
        <v>72</v>
      </c>
      <c r="D46" s="148"/>
      <c r="E46" s="145" t="s">
        <v>351</v>
      </c>
      <c r="F46" s="146"/>
      <c r="G46" s="27" t="s">
        <v>364</v>
      </c>
      <c r="H46" s="145"/>
      <c r="I46" s="146"/>
      <c r="J46" s="27" t="s">
        <v>434</v>
      </c>
      <c r="K46" s="27">
        <v>47119</v>
      </c>
      <c r="L46" s="28">
        <v>1</v>
      </c>
      <c r="M46" s="29">
        <v>11.12</v>
      </c>
      <c r="N46" s="57">
        <f t="shared" si="0"/>
        <v>11.12</v>
      </c>
      <c r="O46" s="26" t="s">
        <v>4</v>
      </c>
      <c r="P46" s="54"/>
    </row>
    <row r="47" spans="1:16" ht="15.6" x14ac:dyDescent="0.25">
      <c r="A47" s="145" t="s">
        <v>94</v>
      </c>
      <c r="B47" s="146"/>
      <c r="C47" s="147" t="s">
        <v>72</v>
      </c>
      <c r="D47" s="148"/>
      <c r="E47" s="145" t="s">
        <v>351</v>
      </c>
      <c r="F47" s="146"/>
      <c r="G47" s="27" t="s">
        <v>352</v>
      </c>
      <c r="H47" s="145"/>
      <c r="I47" s="146"/>
      <c r="J47" s="27" t="s">
        <v>435</v>
      </c>
      <c r="K47" s="27" t="s">
        <v>436</v>
      </c>
      <c r="L47" s="28">
        <v>4</v>
      </c>
      <c r="M47" s="29">
        <v>1.05</v>
      </c>
      <c r="N47" s="57">
        <f t="shared" si="0"/>
        <v>4.2</v>
      </c>
      <c r="O47" s="26" t="s">
        <v>4</v>
      </c>
      <c r="P47" s="54"/>
    </row>
    <row r="48" spans="1:16" ht="15.6" x14ac:dyDescent="0.25">
      <c r="A48" s="145" t="s">
        <v>94</v>
      </c>
      <c r="B48" s="146"/>
      <c r="C48" s="147" t="s">
        <v>72</v>
      </c>
      <c r="D48" s="148"/>
      <c r="E48" s="145" t="s">
        <v>351</v>
      </c>
      <c r="F48" s="146"/>
      <c r="G48" s="27" t="s">
        <v>352</v>
      </c>
      <c r="H48" s="145"/>
      <c r="I48" s="146"/>
      <c r="J48" s="27" t="s">
        <v>437</v>
      </c>
      <c r="K48" s="27" t="s">
        <v>438</v>
      </c>
      <c r="L48" s="28">
        <v>2</v>
      </c>
      <c r="M48" s="29">
        <v>0.75</v>
      </c>
      <c r="N48" s="57">
        <f t="shared" si="0"/>
        <v>1.5</v>
      </c>
      <c r="O48" s="26" t="s">
        <v>4</v>
      </c>
      <c r="P48" s="54"/>
    </row>
    <row r="49" spans="1:16" ht="15.6" x14ac:dyDescent="0.25">
      <c r="A49" s="145" t="s">
        <v>94</v>
      </c>
      <c r="B49" s="146"/>
      <c r="C49" s="147" t="s">
        <v>72</v>
      </c>
      <c r="D49" s="148"/>
      <c r="E49" s="145" t="s">
        <v>351</v>
      </c>
      <c r="F49" s="146"/>
      <c r="G49" s="27" t="s">
        <v>382</v>
      </c>
      <c r="H49" s="145"/>
      <c r="I49" s="146"/>
      <c r="J49" s="27" t="s">
        <v>440</v>
      </c>
      <c r="K49" s="27" t="s">
        <v>439</v>
      </c>
      <c r="L49" s="28">
        <v>6</v>
      </c>
      <c r="M49" s="29">
        <v>6.99</v>
      </c>
      <c r="N49" s="57">
        <f t="shared" si="0"/>
        <v>41.94</v>
      </c>
      <c r="O49" s="26" t="s">
        <v>4</v>
      </c>
      <c r="P49" s="54"/>
    </row>
    <row r="50" spans="1:16" ht="15.6" x14ac:dyDescent="0.25">
      <c r="A50" s="145" t="s">
        <v>94</v>
      </c>
      <c r="B50" s="146"/>
      <c r="C50" s="147" t="s">
        <v>72</v>
      </c>
      <c r="D50" s="148"/>
      <c r="E50" s="145" t="s">
        <v>351</v>
      </c>
      <c r="F50" s="146"/>
      <c r="G50" s="27" t="s">
        <v>382</v>
      </c>
      <c r="H50" s="145"/>
      <c r="I50" s="146"/>
      <c r="J50" s="27" t="s">
        <v>442</v>
      </c>
      <c r="K50" s="27" t="s">
        <v>441</v>
      </c>
      <c r="L50" s="28">
        <v>4</v>
      </c>
      <c r="M50" s="29">
        <v>23.45</v>
      </c>
      <c r="N50" s="57">
        <f t="shared" si="0"/>
        <v>93.8</v>
      </c>
      <c r="O50" s="26" t="s">
        <v>4</v>
      </c>
      <c r="P50" s="54"/>
    </row>
    <row r="51" spans="1:16" ht="15.6" x14ac:dyDescent="0.25">
      <c r="A51" s="145" t="s">
        <v>94</v>
      </c>
      <c r="B51" s="146"/>
      <c r="C51" s="147" t="s">
        <v>72</v>
      </c>
      <c r="D51" s="148"/>
      <c r="E51" s="145" t="s">
        <v>351</v>
      </c>
      <c r="F51" s="146"/>
      <c r="G51" s="27" t="s">
        <v>382</v>
      </c>
      <c r="H51" s="145"/>
      <c r="I51" s="146"/>
      <c r="J51" s="27" t="s">
        <v>443</v>
      </c>
      <c r="K51" s="27" t="s">
        <v>444</v>
      </c>
      <c r="L51" s="28">
        <v>3</v>
      </c>
      <c r="M51" s="29">
        <v>3.89</v>
      </c>
      <c r="N51" s="57">
        <f t="shared" si="0"/>
        <v>11.67</v>
      </c>
      <c r="O51" s="26" t="s">
        <v>4</v>
      </c>
      <c r="P51" s="54"/>
    </row>
    <row r="52" spans="1:16" ht="15.6" x14ac:dyDescent="0.25">
      <c r="A52" s="145" t="s">
        <v>94</v>
      </c>
      <c r="B52" s="146"/>
      <c r="C52" s="147" t="s">
        <v>72</v>
      </c>
      <c r="D52" s="148"/>
      <c r="E52" s="145" t="s">
        <v>351</v>
      </c>
      <c r="F52" s="146"/>
      <c r="G52" s="27" t="s">
        <v>382</v>
      </c>
      <c r="H52" s="145"/>
      <c r="I52" s="146"/>
      <c r="J52" s="27" t="s">
        <v>446</v>
      </c>
      <c r="K52" s="27" t="s">
        <v>445</v>
      </c>
      <c r="L52" s="28">
        <v>1</v>
      </c>
      <c r="M52" s="29">
        <v>14.87</v>
      </c>
      <c r="N52" s="57">
        <f t="shared" si="0"/>
        <v>14.87</v>
      </c>
      <c r="O52" s="26" t="s">
        <v>4</v>
      </c>
      <c r="P52" s="54"/>
    </row>
    <row r="53" spans="1:16" ht="15.6" x14ac:dyDescent="0.25">
      <c r="A53" s="145" t="s">
        <v>94</v>
      </c>
      <c r="B53" s="146"/>
      <c r="C53" s="147" t="s">
        <v>72</v>
      </c>
      <c r="D53" s="148"/>
      <c r="E53" s="145" t="s">
        <v>351</v>
      </c>
      <c r="F53" s="146"/>
      <c r="G53" s="27" t="s">
        <v>449</v>
      </c>
      <c r="H53" s="145"/>
      <c r="I53" s="146"/>
      <c r="J53" s="27" t="s">
        <v>448</v>
      </c>
      <c r="K53" s="27" t="s">
        <v>447</v>
      </c>
      <c r="L53" s="28">
        <v>100</v>
      </c>
      <c r="M53" s="29">
        <v>2.1</v>
      </c>
      <c r="N53" s="57">
        <f t="shared" si="0"/>
        <v>210</v>
      </c>
      <c r="O53" s="26" t="s">
        <v>4</v>
      </c>
      <c r="P53" s="54"/>
    </row>
    <row r="54" spans="1:16" ht="15.6" x14ac:dyDescent="0.25">
      <c r="A54" s="145" t="s">
        <v>94</v>
      </c>
      <c r="B54" s="146"/>
      <c r="C54" s="147" t="s">
        <v>72</v>
      </c>
      <c r="D54" s="148"/>
      <c r="E54" s="145" t="s">
        <v>351</v>
      </c>
      <c r="F54" s="146"/>
      <c r="G54" s="27" t="s">
        <v>378</v>
      </c>
      <c r="H54" s="145"/>
      <c r="I54" s="146"/>
      <c r="J54" s="27" t="s">
        <v>450</v>
      </c>
      <c r="K54" s="27" t="s">
        <v>451</v>
      </c>
      <c r="L54" s="28">
        <v>1</v>
      </c>
      <c r="M54" s="29">
        <v>44.53</v>
      </c>
      <c r="N54" s="57">
        <f t="shared" si="0"/>
        <v>44.53</v>
      </c>
      <c r="O54" s="26" t="s">
        <v>4</v>
      </c>
      <c r="P54" s="54"/>
    </row>
    <row r="55" spans="1:16" ht="31.2" x14ac:dyDescent="0.25">
      <c r="A55" s="145" t="s">
        <v>94</v>
      </c>
      <c r="B55" s="146"/>
      <c r="C55" s="147" t="s">
        <v>72</v>
      </c>
      <c r="D55" s="148"/>
      <c r="E55" s="145" t="s">
        <v>351</v>
      </c>
      <c r="F55" s="146"/>
      <c r="G55" s="27" t="s">
        <v>378</v>
      </c>
      <c r="H55" s="145"/>
      <c r="I55" s="146"/>
      <c r="J55" s="27" t="s">
        <v>453</v>
      </c>
      <c r="K55" s="27" t="s">
        <v>452</v>
      </c>
      <c r="L55" s="28">
        <v>1</v>
      </c>
      <c r="M55" s="29">
        <v>12.39</v>
      </c>
      <c r="N55" s="57">
        <f t="shared" si="0"/>
        <v>12.39</v>
      </c>
      <c r="O55" s="26" t="s">
        <v>4</v>
      </c>
      <c r="P55" s="54"/>
    </row>
    <row r="56" spans="1:16" ht="15.6" x14ac:dyDescent="0.25">
      <c r="A56" s="145" t="s">
        <v>94</v>
      </c>
      <c r="B56" s="146"/>
      <c r="C56" s="147" t="s">
        <v>72</v>
      </c>
      <c r="D56" s="148"/>
      <c r="E56" s="145" t="s">
        <v>351</v>
      </c>
      <c r="F56" s="146"/>
      <c r="G56" s="27" t="s">
        <v>378</v>
      </c>
      <c r="H56" s="145"/>
      <c r="I56" s="146"/>
      <c r="J56" s="27" t="s">
        <v>454</v>
      </c>
      <c r="K56" s="27" t="s">
        <v>455</v>
      </c>
      <c r="L56" s="28">
        <v>12</v>
      </c>
      <c r="M56" s="29">
        <v>13.3</v>
      </c>
      <c r="N56" s="57">
        <f t="shared" si="0"/>
        <v>159.60000000000002</v>
      </c>
      <c r="O56" s="26" t="s">
        <v>4</v>
      </c>
      <c r="P56" s="54"/>
    </row>
    <row r="57" spans="1:16" ht="15.6" x14ac:dyDescent="0.25">
      <c r="A57" s="145" t="s">
        <v>94</v>
      </c>
      <c r="B57" s="146"/>
      <c r="C57" s="147" t="s">
        <v>72</v>
      </c>
      <c r="D57" s="148"/>
      <c r="E57" s="145" t="s">
        <v>351</v>
      </c>
      <c r="F57" s="146"/>
      <c r="G57" s="27" t="s">
        <v>378</v>
      </c>
      <c r="H57" s="145"/>
      <c r="I57" s="146"/>
      <c r="J57" s="27" t="s">
        <v>457</v>
      </c>
      <c r="K57" s="27" t="s">
        <v>456</v>
      </c>
      <c r="L57" s="28">
        <v>12</v>
      </c>
      <c r="M57" s="29">
        <v>11.95</v>
      </c>
      <c r="N57" s="57">
        <f t="shared" si="0"/>
        <v>143.39999999999998</v>
      </c>
      <c r="O57" s="26" t="s">
        <v>4</v>
      </c>
      <c r="P57" s="54"/>
    </row>
    <row r="58" spans="1:16" ht="15.6" x14ac:dyDescent="0.25">
      <c r="A58" s="145" t="s">
        <v>94</v>
      </c>
      <c r="B58" s="146"/>
      <c r="C58" s="147" t="s">
        <v>72</v>
      </c>
      <c r="D58" s="148"/>
      <c r="E58" s="145" t="s">
        <v>351</v>
      </c>
      <c r="F58" s="146"/>
      <c r="G58" s="27" t="s">
        <v>367</v>
      </c>
      <c r="H58" s="145"/>
      <c r="I58" s="146"/>
      <c r="J58" s="27" t="s">
        <v>458</v>
      </c>
      <c r="K58" s="27" t="s">
        <v>459</v>
      </c>
      <c r="L58" s="28">
        <v>4</v>
      </c>
      <c r="M58" s="29">
        <v>33.1</v>
      </c>
      <c r="N58" s="57">
        <f t="shared" si="0"/>
        <v>132.4</v>
      </c>
      <c r="O58" s="26" t="s">
        <v>4</v>
      </c>
      <c r="P58" s="54"/>
    </row>
    <row r="59" spans="1:16" ht="15.6" x14ac:dyDescent="0.25">
      <c r="A59" s="145" t="s">
        <v>94</v>
      </c>
      <c r="B59" s="146"/>
      <c r="C59" s="147" t="s">
        <v>72</v>
      </c>
      <c r="D59" s="148"/>
      <c r="E59" s="145" t="s">
        <v>351</v>
      </c>
      <c r="F59" s="146"/>
      <c r="G59" s="27" t="s">
        <v>367</v>
      </c>
      <c r="H59" s="145"/>
      <c r="I59" s="146"/>
      <c r="J59" s="27" t="s">
        <v>461</v>
      </c>
      <c r="K59" s="27" t="s">
        <v>460</v>
      </c>
      <c r="L59" s="28">
        <v>6</v>
      </c>
      <c r="M59" s="29">
        <v>22.65</v>
      </c>
      <c r="N59" s="57">
        <f t="shared" si="0"/>
        <v>135.89999999999998</v>
      </c>
      <c r="O59" s="26" t="s">
        <v>4</v>
      </c>
      <c r="P59" s="54"/>
    </row>
    <row r="60" spans="1:16" ht="15.6" x14ac:dyDescent="0.25">
      <c r="A60" s="145" t="s">
        <v>94</v>
      </c>
      <c r="B60" s="146"/>
      <c r="C60" s="147" t="s">
        <v>72</v>
      </c>
      <c r="D60" s="148"/>
      <c r="E60" s="145" t="s">
        <v>351</v>
      </c>
      <c r="F60" s="146"/>
      <c r="G60" s="27" t="s">
        <v>367</v>
      </c>
      <c r="H60" s="145"/>
      <c r="I60" s="146"/>
      <c r="J60" s="27" t="s">
        <v>462</v>
      </c>
      <c r="K60" s="27" t="s">
        <v>463</v>
      </c>
      <c r="L60" s="28">
        <v>4</v>
      </c>
      <c r="M60" s="29">
        <v>40.99</v>
      </c>
      <c r="N60" s="57">
        <f t="shared" si="0"/>
        <v>163.96</v>
      </c>
      <c r="O60" s="26" t="s">
        <v>4</v>
      </c>
      <c r="P60" s="54"/>
    </row>
    <row r="61" spans="1:16" ht="31.2" x14ac:dyDescent="0.25">
      <c r="A61" s="145" t="s">
        <v>94</v>
      </c>
      <c r="B61" s="146"/>
      <c r="C61" s="147" t="s">
        <v>72</v>
      </c>
      <c r="D61" s="148"/>
      <c r="E61" s="145" t="s">
        <v>351</v>
      </c>
      <c r="F61" s="146"/>
      <c r="G61" s="27" t="s">
        <v>367</v>
      </c>
      <c r="H61" s="145"/>
      <c r="I61" s="146"/>
      <c r="J61" s="27" t="s">
        <v>465</v>
      </c>
      <c r="K61" s="27" t="s">
        <v>464</v>
      </c>
      <c r="L61" s="28">
        <v>14</v>
      </c>
      <c r="M61" s="29">
        <v>14.75</v>
      </c>
      <c r="N61" s="57">
        <f t="shared" si="0"/>
        <v>206.5</v>
      </c>
      <c r="O61" s="26" t="s">
        <v>4</v>
      </c>
      <c r="P61" s="54"/>
    </row>
    <row r="62" spans="1:16" ht="15.6" x14ac:dyDescent="0.25">
      <c r="A62" s="145" t="s">
        <v>94</v>
      </c>
      <c r="B62" s="146"/>
      <c r="C62" s="147" t="s">
        <v>72</v>
      </c>
      <c r="D62" s="148"/>
      <c r="E62" s="145" t="s">
        <v>351</v>
      </c>
      <c r="F62" s="146"/>
      <c r="G62" s="27" t="s">
        <v>352</v>
      </c>
      <c r="H62" s="145"/>
      <c r="I62" s="146"/>
      <c r="J62" s="27" t="s">
        <v>468</v>
      </c>
      <c r="K62" s="27" t="s">
        <v>467</v>
      </c>
      <c r="L62" s="28">
        <v>5</v>
      </c>
      <c r="M62" s="29">
        <v>3.2</v>
      </c>
      <c r="N62" s="57">
        <f t="shared" si="0"/>
        <v>16</v>
      </c>
      <c r="O62" s="26" t="s">
        <v>4</v>
      </c>
      <c r="P62" s="54"/>
    </row>
    <row r="63" spans="1:16" ht="15.6" x14ac:dyDescent="0.25">
      <c r="A63" s="145" t="s">
        <v>94</v>
      </c>
      <c r="B63" s="146"/>
      <c r="C63" s="147" t="s">
        <v>72</v>
      </c>
      <c r="D63" s="148"/>
      <c r="E63" s="145" t="s">
        <v>351</v>
      </c>
      <c r="F63" s="146"/>
      <c r="G63" s="27" t="s">
        <v>352</v>
      </c>
      <c r="H63" s="145"/>
      <c r="I63" s="146"/>
      <c r="J63" s="27" t="s">
        <v>469</v>
      </c>
      <c r="K63" s="27" t="s">
        <v>466</v>
      </c>
      <c r="L63" s="28">
        <v>6</v>
      </c>
      <c r="M63" s="29">
        <v>5.21</v>
      </c>
      <c r="N63" s="57">
        <f t="shared" si="0"/>
        <v>31.259999999999998</v>
      </c>
      <c r="O63" s="26" t="s">
        <v>4</v>
      </c>
      <c r="P63" s="54"/>
    </row>
    <row r="64" spans="1:16" ht="31.2" x14ac:dyDescent="0.25">
      <c r="A64" s="145" t="s">
        <v>94</v>
      </c>
      <c r="B64" s="146"/>
      <c r="C64" s="147" t="s">
        <v>72</v>
      </c>
      <c r="D64" s="148"/>
      <c r="E64" s="145" t="s">
        <v>351</v>
      </c>
      <c r="F64" s="146"/>
      <c r="G64" s="27" t="s">
        <v>352</v>
      </c>
      <c r="H64" s="145"/>
      <c r="I64" s="146"/>
      <c r="J64" s="27" t="s">
        <v>465</v>
      </c>
      <c r="K64" s="27" t="s">
        <v>470</v>
      </c>
      <c r="L64" s="28">
        <v>6</v>
      </c>
      <c r="M64" s="29">
        <v>0.85</v>
      </c>
      <c r="N64" s="57">
        <f t="shared" si="0"/>
        <v>5.0999999999999996</v>
      </c>
      <c r="O64" s="26" t="s">
        <v>4</v>
      </c>
      <c r="P64" s="54"/>
    </row>
    <row r="65" spans="1:16" ht="15.6" x14ac:dyDescent="0.25">
      <c r="A65" s="145" t="s">
        <v>94</v>
      </c>
      <c r="B65" s="146"/>
      <c r="C65" s="147" t="s">
        <v>72</v>
      </c>
      <c r="D65" s="148"/>
      <c r="E65" s="145" t="s">
        <v>351</v>
      </c>
      <c r="F65" s="146"/>
      <c r="G65" s="27" t="s">
        <v>473</v>
      </c>
      <c r="H65" s="145"/>
      <c r="I65" s="146"/>
      <c r="J65" s="27" t="s">
        <v>472</v>
      </c>
      <c r="K65" s="27" t="s">
        <v>471</v>
      </c>
      <c r="L65" s="28">
        <v>1</v>
      </c>
      <c r="M65" s="29">
        <v>19.010000000000002</v>
      </c>
      <c r="N65" s="57">
        <f t="shared" si="0"/>
        <v>19.010000000000002</v>
      </c>
      <c r="O65" s="26" t="s">
        <v>4</v>
      </c>
      <c r="P65" s="54"/>
    </row>
    <row r="66" spans="1:16" ht="15.6" x14ac:dyDescent="0.25">
      <c r="A66" s="145" t="s">
        <v>78</v>
      </c>
      <c r="B66" s="146"/>
      <c r="C66" s="147" t="s">
        <v>72</v>
      </c>
      <c r="D66" s="148"/>
      <c r="E66" s="145" t="s">
        <v>474</v>
      </c>
      <c r="F66" s="146"/>
      <c r="G66" s="27"/>
      <c r="H66" s="145"/>
      <c r="I66" s="146"/>
      <c r="J66" s="27" t="s">
        <v>475</v>
      </c>
      <c r="K66" s="27">
        <v>16788</v>
      </c>
      <c r="L66" s="28">
        <v>57</v>
      </c>
      <c r="M66" s="29">
        <v>5.89</v>
      </c>
      <c r="N66" s="57">
        <f t="shared" si="0"/>
        <v>335.72999999999996</v>
      </c>
      <c r="O66" s="26" t="s">
        <v>4</v>
      </c>
      <c r="P66" s="54"/>
    </row>
    <row r="67" spans="1:16" ht="31.2" x14ac:dyDescent="0.25">
      <c r="A67" s="145" t="s">
        <v>78</v>
      </c>
      <c r="B67" s="146"/>
      <c r="C67" s="147" t="s">
        <v>72</v>
      </c>
      <c r="D67" s="148"/>
      <c r="E67" s="145" t="s">
        <v>474</v>
      </c>
      <c r="F67" s="146"/>
      <c r="G67" s="27"/>
      <c r="H67" s="145"/>
      <c r="I67" s="146"/>
      <c r="J67" s="27" t="s">
        <v>476</v>
      </c>
      <c r="K67" s="27">
        <v>1285254</v>
      </c>
      <c r="L67" s="28">
        <v>57</v>
      </c>
      <c r="M67" s="29">
        <v>2.13</v>
      </c>
      <c r="N67" s="57">
        <f t="shared" si="0"/>
        <v>121.41</v>
      </c>
      <c r="O67" s="26" t="s">
        <v>4</v>
      </c>
      <c r="P67" s="54"/>
    </row>
    <row r="68" spans="1:16" ht="15.6" x14ac:dyDescent="0.25">
      <c r="A68" s="145" t="s">
        <v>78</v>
      </c>
      <c r="B68" s="146"/>
      <c r="C68" s="147" t="s">
        <v>72</v>
      </c>
      <c r="D68" s="148"/>
      <c r="E68" s="145" t="s">
        <v>474</v>
      </c>
      <c r="F68" s="146"/>
      <c r="G68" s="27"/>
      <c r="H68" s="145"/>
      <c r="I68" s="146"/>
      <c r="J68" s="27" t="s">
        <v>477</v>
      </c>
      <c r="K68" s="27">
        <v>16785</v>
      </c>
      <c r="L68" s="28">
        <v>3</v>
      </c>
      <c r="M68" s="29">
        <v>6.43</v>
      </c>
      <c r="N68" s="57">
        <f t="shared" ref="N68:N131" si="1">$L68*$M68</f>
        <v>19.29</v>
      </c>
      <c r="O68" s="26" t="s">
        <v>4</v>
      </c>
      <c r="P68" s="54"/>
    </row>
    <row r="69" spans="1:16" ht="31.2" x14ac:dyDescent="0.25">
      <c r="A69" s="145" t="s">
        <v>78</v>
      </c>
      <c r="B69" s="146"/>
      <c r="C69" s="147" t="s">
        <v>72</v>
      </c>
      <c r="D69" s="148"/>
      <c r="E69" s="145" t="s">
        <v>474</v>
      </c>
      <c r="F69" s="146"/>
      <c r="G69" s="27"/>
      <c r="H69" s="145"/>
      <c r="I69" s="146"/>
      <c r="J69" s="27" t="s">
        <v>476</v>
      </c>
      <c r="K69" s="27">
        <v>128524</v>
      </c>
      <c r="L69" s="28">
        <v>3</v>
      </c>
      <c r="M69" s="29">
        <v>3.27</v>
      </c>
      <c r="N69" s="57">
        <f t="shared" si="1"/>
        <v>9.81</v>
      </c>
      <c r="O69" s="26" t="s">
        <v>4</v>
      </c>
      <c r="P69" s="54"/>
    </row>
    <row r="70" spans="1:16" ht="31.2" x14ac:dyDescent="0.25">
      <c r="A70" s="145" t="s">
        <v>78</v>
      </c>
      <c r="B70" s="146"/>
      <c r="C70" s="147" t="s">
        <v>72</v>
      </c>
      <c r="D70" s="148"/>
      <c r="E70" s="145" t="s">
        <v>474</v>
      </c>
      <c r="F70" s="146"/>
      <c r="G70" s="27"/>
      <c r="H70" s="145"/>
      <c r="I70" s="146"/>
      <c r="J70" s="27" t="s">
        <v>478</v>
      </c>
      <c r="K70" s="27">
        <v>1333020</v>
      </c>
      <c r="L70" s="28">
        <v>3</v>
      </c>
      <c r="M70" s="29">
        <v>194.63</v>
      </c>
      <c r="N70" s="57">
        <f t="shared" si="1"/>
        <v>583.89</v>
      </c>
      <c r="O70" s="26" t="s">
        <v>4</v>
      </c>
      <c r="P70" s="54"/>
    </row>
    <row r="71" spans="1:16" ht="15.6" x14ac:dyDescent="0.25">
      <c r="A71" s="145" t="s">
        <v>78</v>
      </c>
      <c r="B71" s="146"/>
      <c r="C71" s="147" t="s">
        <v>72</v>
      </c>
      <c r="D71" s="148"/>
      <c r="E71" s="145" t="s">
        <v>474</v>
      </c>
      <c r="F71" s="146"/>
      <c r="G71" s="27"/>
      <c r="H71" s="145"/>
      <c r="I71" s="146"/>
      <c r="J71" s="27" t="s">
        <v>477</v>
      </c>
      <c r="K71" s="27">
        <v>16785</v>
      </c>
      <c r="L71" s="28">
        <v>1</v>
      </c>
      <c r="M71" s="29">
        <v>6.43</v>
      </c>
      <c r="N71" s="57">
        <f t="shared" si="1"/>
        <v>6.43</v>
      </c>
      <c r="O71" s="26" t="s">
        <v>4</v>
      </c>
      <c r="P71" s="54"/>
    </row>
    <row r="72" spans="1:16" ht="31.2" x14ac:dyDescent="0.25">
      <c r="A72" s="145" t="s">
        <v>78</v>
      </c>
      <c r="B72" s="146"/>
      <c r="C72" s="147" t="s">
        <v>72</v>
      </c>
      <c r="D72" s="148"/>
      <c r="E72" s="145" t="s">
        <v>474</v>
      </c>
      <c r="F72" s="146"/>
      <c r="G72" s="27"/>
      <c r="H72" s="145"/>
      <c r="I72" s="146"/>
      <c r="J72" s="27" t="s">
        <v>476</v>
      </c>
      <c r="K72" s="27">
        <v>128524</v>
      </c>
      <c r="L72" s="28">
        <v>1</v>
      </c>
      <c r="M72" s="29">
        <v>3.27</v>
      </c>
      <c r="N72" s="57">
        <f t="shared" si="1"/>
        <v>3.27</v>
      </c>
      <c r="O72" s="26" t="s">
        <v>4</v>
      </c>
      <c r="P72" s="54"/>
    </row>
    <row r="73" spans="1:16" ht="31.2" x14ac:dyDescent="0.25">
      <c r="A73" s="145" t="s">
        <v>70</v>
      </c>
      <c r="B73" s="146"/>
      <c r="C73" s="147" t="s">
        <v>72</v>
      </c>
      <c r="D73" s="148"/>
      <c r="E73" s="145" t="s">
        <v>474</v>
      </c>
      <c r="F73" s="146"/>
      <c r="G73" s="27"/>
      <c r="H73" s="145"/>
      <c r="I73" s="146"/>
      <c r="J73" s="27" t="s">
        <v>479</v>
      </c>
      <c r="K73" s="27">
        <v>316441</v>
      </c>
      <c r="L73" s="28">
        <v>1</v>
      </c>
      <c r="M73" s="29">
        <v>140.33000000000001</v>
      </c>
      <c r="N73" s="57">
        <f t="shared" si="1"/>
        <v>140.33000000000001</v>
      </c>
      <c r="O73" s="26" t="s">
        <v>4</v>
      </c>
      <c r="P73" s="54"/>
    </row>
    <row r="74" spans="1:16" ht="31.2" x14ac:dyDescent="0.25">
      <c r="A74" s="145" t="s">
        <v>70</v>
      </c>
      <c r="B74" s="146"/>
      <c r="C74" s="147" t="s">
        <v>47</v>
      </c>
      <c r="D74" s="148"/>
      <c r="E74" s="145" t="s">
        <v>474</v>
      </c>
      <c r="F74" s="146"/>
      <c r="G74" s="27" t="s">
        <v>481</v>
      </c>
      <c r="H74" s="145"/>
      <c r="I74" s="146"/>
      <c r="J74" s="27" t="s">
        <v>480</v>
      </c>
      <c r="K74" s="27">
        <v>1363885</v>
      </c>
      <c r="L74" s="28">
        <v>1</v>
      </c>
      <c r="M74" s="29">
        <v>1080.53</v>
      </c>
      <c r="N74" s="57">
        <f t="shared" si="1"/>
        <v>1080.53</v>
      </c>
      <c r="O74" s="26" t="s">
        <v>4</v>
      </c>
      <c r="P74" s="54"/>
    </row>
    <row r="75" spans="1:16" ht="31.2" x14ac:dyDescent="0.25">
      <c r="A75" s="145" t="s">
        <v>70</v>
      </c>
      <c r="B75" s="146"/>
      <c r="C75" s="147" t="s">
        <v>47</v>
      </c>
      <c r="D75" s="148"/>
      <c r="E75" s="145" t="s">
        <v>474</v>
      </c>
      <c r="F75" s="146"/>
      <c r="G75" s="27" t="s">
        <v>483</v>
      </c>
      <c r="H75" s="145"/>
      <c r="I75" s="146"/>
      <c r="J75" s="27" t="s">
        <v>482</v>
      </c>
      <c r="K75" s="27">
        <v>1362562</v>
      </c>
      <c r="L75" s="28">
        <v>1</v>
      </c>
      <c r="M75" s="29">
        <v>341.47</v>
      </c>
      <c r="N75" s="57">
        <f t="shared" si="1"/>
        <v>341.47</v>
      </c>
      <c r="O75" s="26" t="s">
        <v>4</v>
      </c>
      <c r="P75" s="54"/>
    </row>
    <row r="76" spans="1:16" ht="31.2" x14ac:dyDescent="0.25">
      <c r="A76" s="145" t="s">
        <v>70</v>
      </c>
      <c r="B76" s="146"/>
      <c r="C76" s="147" t="s">
        <v>72</v>
      </c>
      <c r="D76" s="148"/>
      <c r="E76" s="145" t="s">
        <v>474</v>
      </c>
      <c r="F76" s="146"/>
      <c r="G76" s="27"/>
      <c r="H76" s="145"/>
      <c r="I76" s="146"/>
      <c r="J76" s="27" t="s">
        <v>484</v>
      </c>
      <c r="K76" s="27">
        <v>1540333</v>
      </c>
      <c r="L76" s="28">
        <v>1</v>
      </c>
      <c r="M76" s="29">
        <v>17.36</v>
      </c>
      <c r="N76" s="57">
        <f t="shared" si="1"/>
        <v>17.36</v>
      </c>
      <c r="O76" s="26" t="s">
        <v>4</v>
      </c>
      <c r="P76" s="54"/>
    </row>
    <row r="77" spans="1:16" ht="15.6" x14ac:dyDescent="0.25">
      <c r="A77" s="145" t="s">
        <v>70</v>
      </c>
      <c r="B77" s="146"/>
      <c r="C77" s="147" t="s">
        <v>72</v>
      </c>
      <c r="D77" s="148"/>
      <c r="E77" s="145" t="s">
        <v>474</v>
      </c>
      <c r="F77" s="146"/>
      <c r="G77" s="27"/>
      <c r="H77" s="145"/>
      <c r="I77" s="146"/>
      <c r="J77" s="27" t="s">
        <v>485</v>
      </c>
      <c r="K77" s="27">
        <v>429764</v>
      </c>
      <c r="L77" s="28">
        <v>12</v>
      </c>
      <c r="M77" s="29">
        <v>7.44</v>
      </c>
      <c r="N77" s="57">
        <f t="shared" si="1"/>
        <v>89.28</v>
      </c>
      <c r="O77" s="26" t="s">
        <v>4</v>
      </c>
      <c r="P77" s="54"/>
    </row>
    <row r="78" spans="1:16" ht="15.6" x14ac:dyDescent="0.25">
      <c r="A78" s="145" t="s">
        <v>70</v>
      </c>
      <c r="B78" s="146"/>
      <c r="C78" s="147" t="s">
        <v>72</v>
      </c>
      <c r="D78" s="148"/>
      <c r="E78" s="145" t="s">
        <v>474</v>
      </c>
      <c r="F78" s="146"/>
      <c r="G78" s="27"/>
      <c r="H78" s="145"/>
      <c r="I78" s="146"/>
      <c r="J78" s="27" t="s">
        <v>486</v>
      </c>
      <c r="K78" s="27">
        <v>1473770</v>
      </c>
      <c r="L78" s="28">
        <v>1</v>
      </c>
      <c r="M78" s="29">
        <v>11.88</v>
      </c>
      <c r="N78" s="57">
        <f t="shared" si="1"/>
        <v>11.88</v>
      </c>
      <c r="O78" s="26" t="s">
        <v>4</v>
      </c>
      <c r="P78" s="54"/>
    </row>
    <row r="79" spans="1:16" ht="15.6" x14ac:dyDescent="0.25">
      <c r="A79" s="145" t="s">
        <v>70</v>
      </c>
      <c r="B79" s="146"/>
      <c r="C79" s="147" t="s">
        <v>72</v>
      </c>
      <c r="D79" s="148"/>
      <c r="E79" s="145" t="s">
        <v>474</v>
      </c>
      <c r="F79" s="146"/>
      <c r="G79" s="27"/>
      <c r="H79" s="145"/>
      <c r="I79" s="146"/>
      <c r="J79" s="27" t="s">
        <v>487</v>
      </c>
      <c r="K79" s="27">
        <v>447743</v>
      </c>
      <c r="L79" s="28">
        <v>6</v>
      </c>
      <c r="M79" s="29">
        <v>0.81</v>
      </c>
      <c r="N79" s="57">
        <f t="shared" si="1"/>
        <v>4.8600000000000003</v>
      </c>
      <c r="O79" s="26" t="s">
        <v>4</v>
      </c>
      <c r="P79" s="54"/>
    </row>
    <row r="80" spans="1:16" ht="31.2" x14ac:dyDescent="0.25">
      <c r="A80" s="145" t="s">
        <v>70</v>
      </c>
      <c r="B80" s="146"/>
      <c r="C80" s="147" t="s">
        <v>72</v>
      </c>
      <c r="D80" s="148"/>
      <c r="E80" s="145" t="s">
        <v>474</v>
      </c>
      <c r="F80" s="146"/>
      <c r="G80" s="27"/>
      <c r="H80" s="145"/>
      <c r="I80" s="146"/>
      <c r="J80" s="27" t="s">
        <v>488</v>
      </c>
      <c r="K80" s="27">
        <v>1289641</v>
      </c>
      <c r="L80" s="28">
        <v>2</v>
      </c>
      <c r="M80" s="29">
        <v>10.4</v>
      </c>
      <c r="N80" s="57">
        <f t="shared" si="1"/>
        <v>20.8</v>
      </c>
      <c r="O80" s="26" t="s">
        <v>4</v>
      </c>
      <c r="P80" s="54"/>
    </row>
    <row r="81" spans="1:16" ht="31.2" x14ac:dyDescent="0.25">
      <c r="A81" s="145" t="s">
        <v>70</v>
      </c>
      <c r="B81" s="146"/>
      <c r="C81" s="147" t="s">
        <v>72</v>
      </c>
      <c r="D81" s="148"/>
      <c r="E81" s="145" t="s">
        <v>474</v>
      </c>
      <c r="F81" s="146"/>
      <c r="G81" s="27"/>
      <c r="H81" s="145"/>
      <c r="I81" s="146"/>
      <c r="J81" s="27" t="s">
        <v>489</v>
      </c>
      <c r="K81" s="27">
        <v>1500335</v>
      </c>
      <c r="L81" s="28">
        <v>1</v>
      </c>
      <c r="M81" s="29">
        <v>23.35</v>
      </c>
      <c r="N81" s="57">
        <f t="shared" si="1"/>
        <v>23.35</v>
      </c>
      <c r="O81" s="26" t="s">
        <v>4</v>
      </c>
      <c r="P81" s="54"/>
    </row>
    <row r="82" spans="1:16" ht="31.2" x14ac:dyDescent="0.25">
      <c r="A82" s="145" t="s">
        <v>70</v>
      </c>
      <c r="B82" s="146"/>
      <c r="C82" s="147" t="s">
        <v>72</v>
      </c>
      <c r="D82" s="148"/>
      <c r="E82" s="145" t="s">
        <v>474</v>
      </c>
      <c r="F82" s="146"/>
      <c r="G82" s="27"/>
      <c r="H82" s="145"/>
      <c r="I82" s="146"/>
      <c r="J82" s="27" t="s">
        <v>490</v>
      </c>
      <c r="K82" s="27">
        <v>1006067</v>
      </c>
      <c r="L82" s="28">
        <v>6</v>
      </c>
      <c r="M82" s="29">
        <v>16.399999999999999</v>
      </c>
      <c r="N82" s="57">
        <f t="shared" si="1"/>
        <v>98.399999999999991</v>
      </c>
      <c r="O82" s="26" t="s">
        <v>4</v>
      </c>
      <c r="P82" s="54"/>
    </row>
    <row r="83" spans="1:16" ht="31.2" x14ac:dyDescent="0.25">
      <c r="A83" s="145" t="s">
        <v>70</v>
      </c>
      <c r="B83" s="146"/>
      <c r="C83" s="147" t="s">
        <v>72</v>
      </c>
      <c r="D83" s="148"/>
      <c r="E83" s="145" t="s">
        <v>474</v>
      </c>
      <c r="F83" s="146"/>
      <c r="G83" s="27"/>
      <c r="H83" s="145"/>
      <c r="I83" s="146"/>
      <c r="J83" s="27" t="s">
        <v>491</v>
      </c>
      <c r="K83" s="27">
        <v>1401354</v>
      </c>
      <c r="L83" s="28">
        <v>6</v>
      </c>
      <c r="M83" s="29">
        <v>5.87</v>
      </c>
      <c r="N83" s="57">
        <f t="shared" si="1"/>
        <v>35.22</v>
      </c>
      <c r="O83" s="26" t="s">
        <v>4</v>
      </c>
      <c r="P83" s="54"/>
    </row>
    <row r="84" spans="1:16" ht="15.6" x14ac:dyDescent="0.25">
      <c r="A84" s="145" t="s">
        <v>70</v>
      </c>
      <c r="B84" s="146"/>
      <c r="C84" s="147" t="s">
        <v>72</v>
      </c>
      <c r="D84" s="148"/>
      <c r="E84" s="145" t="s">
        <v>474</v>
      </c>
      <c r="F84" s="146"/>
      <c r="G84" s="27"/>
      <c r="H84" s="145"/>
      <c r="I84" s="146"/>
      <c r="J84" s="27" t="s">
        <v>492</v>
      </c>
      <c r="K84" s="27">
        <v>37793</v>
      </c>
      <c r="L84" s="28">
        <v>12</v>
      </c>
      <c r="M84" s="29">
        <v>1.26</v>
      </c>
      <c r="N84" s="57">
        <f t="shared" si="1"/>
        <v>15.120000000000001</v>
      </c>
      <c r="O84" s="26" t="s">
        <v>4</v>
      </c>
      <c r="P84" s="54"/>
    </row>
    <row r="85" spans="1:16" ht="15.6" x14ac:dyDescent="0.25">
      <c r="A85" s="145" t="s">
        <v>70</v>
      </c>
      <c r="B85" s="146"/>
      <c r="C85" s="147" t="s">
        <v>72</v>
      </c>
      <c r="D85" s="148"/>
      <c r="E85" s="145" t="s">
        <v>474</v>
      </c>
      <c r="F85" s="146"/>
      <c r="G85" s="27"/>
      <c r="H85" s="145"/>
      <c r="I85" s="146"/>
      <c r="J85" s="27" t="s">
        <v>493</v>
      </c>
      <c r="K85" s="27">
        <v>409316</v>
      </c>
      <c r="L85" s="28">
        <v>12</v>
      </c>
      <c r="M85" s="29">
        <v>5.95</v>
      </c>
      <c r="N85" s="57">
        <f t="shared" si="1"/>
        <v>71.400000000000006</v>
      </c>
      <c r="O85" s="26" t="s">
        <v>4</v>
      </c>
      <c r="P85" s="54"/>
    </row>
    <row r="86" spans="1:16" ht="31.2" x14ac:dyDescent="0.25">
      <c r="A86" s="145" t="s">
        <v>70</v>
      </c>
      <c r="B86" s="146"/>
      <c r="C86" s="147" t="s">
        <v>72</v>
      </c>
      <c r="D86" s="148"/>
      <c r="E86" s="145" t="s">
        <v>474</v>
      </c>
      <c r="F86" s="146"/>
      <c r="G86" s="27"/>
      <c r="H86" s="145"/>
      <c r="I86" s="146"/>
      <c r="J86" s="27" t="s">
        <v>494</v>
      </c>
      <c r="K86" s="27">
        <v>86517</v>
      </c>
      <c r="L86" s="28">
        <v>25</v>
      </c>
      <c r="M86" s="29">
        <v>5.39</v>
      </c>
      <c r="N86" s="57">
        <f t="shared" si="1"/>
        <v>134.75</v>
      </c>
      <c r="O86" s="26" t="s">
        <v>4</v>
      </c>
      <c r="P86" s="54"/>
    </row>
    <row r="87" spans="1:16" ht="15.6" x14ac:dyDescent="0.25">
      <c r="A87" s="145" t="s">
        <v>70</v>
      </c>
      <c r="B87" s="146"/>
      <c r="C87" s="147" t="s">
        <v>72</v>
      </c>
      <c r="D87" s="148"/>
      <c r="E87" s="145" t="s">
        <v>474</v>
      </c>
      <c r="F87" s="146"/>
      <c r="G87" s="27"/>
      <c r="H87" s="145"/>
      <c r="I87" s="146"/>
      <c r="J87" s="27" t="s">
        <v>495</v>
      </c>
      <c r="K87" s="27">
        <v>423145</v>
      </c>
      <c r="L87" s="28">
        <v>1</v>
      </c>
      <c r="M87" s="29">
        <v>484</v>
      </c>
      <c r="N87" s="57">
        <f t="shared" si="1"/>
        <v>484</v>
      </c>
      <c r="O87" s="26" t="s">
        <v>4</v>
      </c>
      <c r="P87" s="54"/>
    </row>
    <row r="88" spans="1:16" ht="31.2" x14ac:dyDescent="0.25">
      <c r="A88" s="145" t="s">
        <v>70</v>
      </c>
      <c r="B88" s="146"/>
      <c r="C88" s="147" t="s">
        <v>72</v>
      </c>
      <c r="D88" s="148"/>
      <c r="E88" s="145" t="s">
        <v>474</v>
      </c>
      <c r="F88" s="146"/>
      <c r="G88" s="27"/>
      <c r="H88" s="145"/>
      <c r="I88" s="146"/>
      <c r="J88" s="27" t="s">
        <v>496</v>
      </c>
      <c r="K88" s="27">
        <v>1442853</v>
      </c>
      <c r="L88" s="28">
        <v>1</v>
      </c>
      <c r="M88" s="29">
        <v>15.2</v>
      </c>
      <c r="N88" s="57">
        <f t="shared" si="1"/>
        <v>15.2</v>
      </c>
      <c r="O88" s="26" t="s">
        <v>4</v>
      </c>
      <c r="P88" s="54"/>
    </row>
    <row r="89" spans="1:16" ht="31.2" x14ac:dyDescent="0.25">
      <c r="A89" s="145" t="s">
        <v>70</v>
      </c>
      <c r="B89" s="146"/>
      <c r="C89" s="147" t="s">
        <v>72</v>
      </c>
      <c r="D89" s="148"/>
      <c r="E89" s="145" t="s">
        <v>474</v>
      </c>
      <c r="F89" s="146"/>
      <c r="G89" s="27"/>
      <c r="H89" s="145"/>
      <c r="I89" s="146"/>
      <c r="J89" s="27" t="s">
        <v>497</v>
      </c>
      <c r="K89" s="27">
        <v>402383</v>
      </c>
      <c r="L89" s="28">
        <v>1</v>
      </c>
      <c r="M89" s="29">
        <v>43.74</v>
      </c>
      <c r="N89" s="57">
        <f t="shared" si="1"/>
        <v>43.74</v>
      </c>
      <c r="O89" s="26" t="s">
        <v>4</v>
      </c>
      <c r="P89" s="54"/>
    </row>
    <row r="90" spans="1:16" ht="15.6" x14ac:dyDescent="0.25">
      <c r="A90" s="145" t="s">
        <v>70</v>
      </c>
      <c r="B90" s="146"/>
      <c r="C90" s="147" t="s">
        <v>72</v>
      </c>
      <c r="D90" s="148"/>
      <c r="E90" s="145" t="s">
        <v>474</v>
      </c>
      <c r="F90" s="146"/>
      <c r="G90" s="27"/>
      <c r="H90" s="145"/>
      <c r="I90" s="146"/>
      <c r="J90" s="27" t="s">
        <v>498</v>
      </c>
      <c r="K90" s="27">
        <v>409291</v>
      </c>
      <c r="L90" s="28">
        <v>24</v>
      </c>
      <c r="M90" s="29">
        <v>3.71</v>
      </c>
      <c r="N90" s="57">
        <f t="shared" si="1"/>
        <v>89.039999999999992</v>
      </c>
      <c r="O90" s="26" t="s">
        <v>4</v>
      </c>
      <c r="P90" s="54"/>
    </row>
    <row r="91" spans="1:16" ht="15.6" x14ac:dyDescent="0.25">
      <c r="A91" s="145" t="s">
        <v>70</v>
      </c>
      <c r="B91" s="146"/>
      <c r="C91" s="147" t="s">
        <v>72</v>
      </c>
      <c r="D91" s="148"/>
      <c r="E91" s="145" t="s">
        <v>474</v>
      </c>
      <c r="F91" s="146"/>
      <c r="G91" s="27"/>
      <c r="H91" s="145"/>
      <c r="I91" s="146"/>
      <c r="J91" s="27" t="s">
        <v>499</v>
      </c>
      <c r="K91" s="27">
        <v>248208</v>
      </c>
      <c r="L91" s="28">
        <v>1</v>
      </c>
      <c r="M91" s="29">
        <v>61.64</v>
      </c>
      <c r="N91" s="57">
        <f t="shared" si="1"/>
        <v>61.64</v>
      </c>
      <c r="O91" s="26" t="s">
        <v>4</v>
      </c>
      <c r="P91" s="54"/>
    </row>
    <row r="92" spans="1:16" ht="31.2" x14ac:dyDescent="0.25">
      <c r="A92" s="145" t="s">
        <v>70</v>
      </c>
      <c r="B92" s="146"/>
      <c r="C92" s="147" t="s">
        <v>72</v>
      </c>
      <c r="D92" s="148"/>
      <c r="E92" s="145" t="s">
        <v>474</v>
      </c>
      <c r="F92" s="146"/>
      <c r="G92" s="27"/>
      <c r="H92" s="145"/>
      <c r="I92" s="146"/>
      <c r="J92" s="27" t="s">
        <v>500</v>
      </c>
      <c r="K92" s="27">
        <v>1403705</v>
      </c>
      <c r="L92" s="28">
        <v>1</v>
      </c>
      <c r="M92" s="29">
        <v>61.64</v>
      </c>
      <c r="N92" s="57">
        <f t="shared" si="1"/>
        <v>61.64</v>
      </c>
      <c r="O92" s="26" t="s">
        <v>4</v>
      </c>
      <c r="P92" s="54"/>
    </row>
    <row r="93" spans="1:16" ht="15.6" x14ac:dyDescent="0.25">
      <c r="A93" s="145" t="s">
        <v>70</v>
      </c>
      <c r="B93" s="146"/>
      <c r="C93" s="147" t="s">
        <v>72</v>
      </c>
      <c r="D93" s="148"/>
      <c r="E93" s="145" t="s">
        <v>474</v>
      </c>
      <c r="F93" s="146"/>
      <c r="G93" s="27"/>
      <c r="H93" s="145"/>
      <c r="I93" s="146"/>
      <c r="J93" s="27" t="s">
        <v>501</v>
      </c>
      <c r="K93" s="27">
        <v>351602</v>
      </c>
      <c r="L93" s="28">
        <v>1</v>
      </c>
      <c r="M93" s="29">
        <v>210.45</v>
      </c>
      <c r="N93" s="57">
        <f t="shared" si="1"/>
        <v>210.45</v>
      </c>
      <c r="O93" s="26" t="s">
        <v>4</v>
      </c>
      <c r="P93" s="54"/>
    </row>
    <row r="94" spans="1:16" ht="15.6" x14ac:dyDescent="0.25">
      <c r="A94" s="145" t="s">
        <v>70</v>
      </c>
      <c r="B94" s="146"/>
      <c r="C94" s="147" t="s">
        <v>72</v>
      </c>
      <c r="D94" s="148"/>
      <c r="E94" s="145" t="s">
        <v>474</v>
      </c>
      <c r="F94" s="146"/>
      <c r="G94" s="27"/>
      <c r="H94" s="145"/>
      <c r="I94" s="146"/>
      <c r="J94" s="27" t="s">
        <v>502</v>
      </c>
      <c r="K94" s="27">
        <v>409815</v>
      </c>
      <c r="L94" s="28">
        <v>2</v>
      </c>
      <c r="M94" s="29">
        <v>46.29</v>
      </c>
      <c r="N94" s="57">
        <f t="shared" si="1"/>
        <v>92.58</v>
      </c>
      <c r="O94" s="26" t="s">
        <v>4</v>
      </c>
      <c r="P94" s="54"/>
    </row>
    <row r="95" spans="1:16" ht="15.6" x14ac:dyDescent="0.25">
      <c r="A95" s="145" t="s">
        <v>78</v>
      </c>
      <c r="B95" s="146"/>
      <c r="C95" s="147" t="s">
        <v>72</v>
      </c>
      <c r="D95" s="148"/>
      <c r="E95" s="145" t="s">
        <v>474</v>
      </c>
      <c r="F95" s="146"/>
      <c r="G95" s="27"/>
      <c r="H95" s="145"/>
      <c r="I95" s="146"/>
      <c r="J95" s="27" t="s">
        <v>477</v>
      </c>
      <c r="K95" s="27">
        <v>16785</v>
      </c>
      <c r="L95" s="28">
        <v>1</v>
      </c>
      <c r="M95" s="29">
        <v>6.43</v>
      </c>
      <c r="N95" s="57">
        <f t="shared" si="1"/>
        <v>6.43</v>
      </c>
      <c r="O95" s="26" t="s">
        <v>4</v>
      </c>
      <c r="P95" s="54"/>
    </row>
    <row r="96" spans="1:16" ht="31.2" x14ac:dyDescent="0.25">
      <c r="A96" s="145" t="s">
        <v>78</v>
      </c>
      <c r="B96" s="146"/>
      <c r="C96" s="147" t="s">
        <v>72</v>
      </c>
      <c r="D96" s="148"/>
      <c r="E96" s="145" t="s">
        <v>474</v>
      </c>
      <c r="F96" s="146"/>
      <c r="G96" s="27"/>
      <c r="H96" s="145"/>
      <c r="I96" s="146"/>
      <c r="J96" s="27" t="s">
        <v>476</v>
      </c>
      <c r="K96" s="27">
        <v>1285254</v>
      </c>
      <c r="L96" s="28">
        <v>1</v>
      </c>
      <c r="M96" s="29">
        <v>3.27</v>
      </c>
      <c r="N96" s="57">
        <f t="shared" si="1"/>
        <v>3.27</v>
      </c>
      <c r="O96" s="26" t="s">
        <v>4</v>
      </c>
      <c r="P96" s="54"/>
    </row>
    <row r="97" spans="1:17" ht="31.2" x14ac:dyDescent="0.25">
      <c r="A97" s="145" t="s">
        <v>46</v>
      </c>
      <c r="B97" s="146"/>
      <c r="C97" s="147" t="s">
        <v>85</v>
      </c>
      <c r="D97" s="148"/>
      <c r="E97" s="145" t="s">
        <v>474</v>
      </c>
      <c r="F97" s="146"/>
      <c r="G97" s="27"/>
      <c r="H97" s="145"/>
      <c r="I97" s="146"/>
      <c r="J97" s="27" t="s">
        <v>503</v>
      </c>
      <c r="K97" s="27">
        <v>12251</v>
      </c>
      <c r="L97" s="28">
        <v>1</v>
      </c>
      <c r="M97" s="29">
        <v>637.99</v>
      </c>
      <c r="N97" s="57">
        <f t="shared" si="1"/>
        <v>637.99</v>
      </c>
      <c r="O97" s="26" t="s">
        <v>4</v>
      </c>
      <c r="P97" s="54"/>
      <c r="Q97" s="21" t="s">
        <v>608</v>
      </c>
    </row>
    <row r="98" spans="1:17" ht="31.2" x14ac:dyDescent="0.25">
      <c r="A98" s="145" t="s">
        <v>46</v>
      </c>
      <c r="B98" s="146"/>
      <c r="C98" s="147" t="s">
        <v>85</v>
      </c>
      <c r="D98" s="148"/>
      <c r="E98" s="145" t="s">
        <v>474</v>
      </c>
      <c r="F98" s="146"/>
      <c r="G98" s="27"/>
      <c r="H98" s="145"/>
      <c r="I98" s="146"/>
      <c r="J98" s="27" t="s">
        <v>504</v>
      </c>
      <c r="K98" s="27">
        <v>3357</v>
      </c>
      <c r="L98" s="28">
        <v>12</v>
      </c>
      <c r="M98" s="29">
        <v>8.11</v>
      </c>
      <c r="N98" s="57">
        <f t="shared" si="1"/>
        <v>97.32</v>
      </c>
      <c r="O98" s="26" t="s">
        <v>4</v>
      </c>
      <c r="P98" s="54"/>
      <c r="Q98" s="21" t="s">
        <v>608</v>
      </c>
    </row>
    <row r="99" spans="1:17" ht="15.6" x14ac:dyDescent="0.25">
      <c r="A99" s="145" t="s">
        <v>46</v>
      </c>
      <c r="B99" s="146"/>
      <c r="C99" s="147" t="s">
        <v>85</v>
      </c>
      <c r="D99" s="148"/>
      <c r="E99" s="145" t="s">
        <v>474</v>
      </c>
      <c r="F99" s="146"/>
      <c r="G99" s="27"/>
      <c r="H99" s="145"/>
      <c r="I99" s="146"/>
      <c r="J99" s="27" t="s">
        <v>506</v>
      </c>
      <c r="K99" s="27">
        <v>7907</v>
      </c>
      <c r="L99" s="28">
        <v>2</v>
      </c>
      <c r="M99" s="29">
        <v>70.989999999999995</v>
      </c>
      <c r="N99" s="57">
        <f t="shared" si="1"/>
        <v>141.97999999999999</v>
      </c>
      <c r="O99" s="26" t="s">
        <v>4</v>
      </c>
      <c r="P99" s="54"/>
      <c r="Q99" s="21" t="s">
        <v>608</v>
      </c>
    </row>
    <row r="100" spans="1:17" ht="31.2" x14ac:dyDescent="0.25">
      <c r="A100" s="145" t="s">
        <v>46</v>
      </c>
      <c r="B100" s="146"/>
      <c r="C100" s="147" t="s">
        <v>85</v>
      </c>
      <c r="D100" s="148"/>
      <c r="E100" s="145" t="s">
        <v>474</v>
      </c>
      <c r="F100" s="146"/>
      <c r="G100" s="27"/>
      <c r="H100" s="145"/>
      <c r="I100" s="146"/>
      <c r="J100" s="27" t="s">
        <v>505</v>
      </c>
      <c r="K100" s="27">
        <v>1473611</v>
      </c>
      <c r="L100" s="28">
        <v>2</v>
      </c>
      <c r="M100" s="29">
        <v>21.51</v>
      </c>
      <c r="N100" s="57">
        <f t="shared" si="1"/>
        <v>43.02</v>
      </c>
      <c r="O100" s="26" t="s">
        <v>4</v>
      </c>
      <c r="P100" s="54"/>
      <c r="Q100" s="21" t="s">
        <v>608</v>
      </c>
    </row>
    <row r="101" spans="1:17" ht="50.25" customHeight="1" x14ac:dyDescent="0.25">
      <c r="A101" s="145" t="s">
        <v>46</v>
      </c>
      <c r="B101" s="146"/>
      <c r="C101" s="147" t="s">
        <v>72</v>
      </c>
      <c r="D101" s="148"/>
      <c r="E101" s="145" t="s">
        <v>507</v>
      </c>
      <c r="F101" s="146"/>
      <c r="G101" s="27" t="s">
        <v>507</v>
      </c>
      <c r="H101" s="145" t="s">
        <v>509</v>
      </c>
      <c r="I101" s="146"/>
      <c r="J101" s="89" t="s">
        <v>508</v>
      </c>
      <c r="K101" s="92" t="s">
        <v>510</v>
      </c>
      <c r="L101" s="28">
        <v>1</v>
      </c>
      <c r="M101" s="29">
        <v>396.05</v>
      </c>
      <c r="N101" s="57">
        <f t="shared" si="1"/>
        <v>396.05</v>
      </c>
      <c r="O101" s="26" t="s">
        <v>4</v>
      </c>
      <c r="P101" s="54"/>
      <c r="Q101" s="21" t="s">
        <v>610</v>
      </c>
    </row>
    <row r="102" spans="1:17" ht="31.2" x14ac:dyDescent="0.25">
      <c r="A102" s="145" t="s">
        <v>46</v>
      </c>
      <c r="B102" s="146"/>
      <c r="C102" s="147" t="s">
        <v>74</v>
      </c>
      <c r="D102" s="148"/>
      <c r="E102" s="145" t="s">
        <v>507</v>
      </c>
      <c r="F102" s="146"/>
      <c r="G102" s="27" t="s">
        <v>507</v>
      </c>
      <c r="H102" s="145"/>
      <c r="I102" s="146"/>
      <c r="J102" s="27" t="s">
        <v>512</v>
      </c>
      <c r="K102" s="27" t="s">
        <v>511</v>
      </c>
      <c r="L102" s="28">
        <v>1</v>
      </c>
      <c r="M102" s="29">
        <v>194.91</v>
      </c>
      <c r="N102" s="57">
        <f t="shared" si="1"/>
        <v>194.91</v>
      </c>
      <c r="O102" s="26" t="s">
        <v>4</v>
      </c>
      <c r="P102" s="54"/>
      <c r="Q102" s="21" t="s">
        <v>610</v>
      </c>
    </row>
    <row r="103" spans="1:17" ht="31.2" x14ac:dyDescent="0.25">
      <c r="A103" s="145" t="s">
        <v>46</v>
      </c>
      <c r="B103" s="146"/>
      <c r="C103" s="147" t="s">
        <v>72</v>
      </c>
      <c r="D103" s="148"/>
      <c r="E103" s="145" t="s">
        <v>507</v>
      </c>
      <c r="F103" s="146"/>
      <c r="G103" s="27"/>
      <c r="H103" s="145"/>
      <c r="I103" s="146"/>
      <c r="J103" s="27" t="s">
        <v>513</v>
      </c>
      <c r="K103" s="27" t="s">
        <v>514</v>
      </c>
      <c r="L103" s="28">
        <v>1</v>
      </c>
      <c r="M103" s="29">
        <v>9.75</v>
      </c>
      <c r="N103" s="57">
        <f t="shared" si="1"/>
        <v>9.75</v>
      </c>
      <c r="O103" s="26" t="s">
        <v>4</v>
      </c>
      <c r="P103" s="54"/>
      <c r="Q103" s="21" t="s">
        <v>610</v>
      </c>
    </row>
    <row r="104" spans="1:17" ht="31.2" x14ac:dyDescent="0.25">
      <c r="A104" s="145" t="s">
        <v>64</v>
      </c>
      <c r="B104" s="146"/>
      <c r="C104" s="147" t="s">
        <v>72</v>
      </c>
      <c r="D104" s="148"/>
      <c r="E104" s="145" t="s">
        <v>507</v>
      </c>
      <c r="F104" s="146"/>
      <c r="G104" s="27"/>
      <c r="H104" s="145"/>
      <c r="I104" s="146"/>
      <c r="J104" s="27" t="s">
        <v>516</v>
      </c>
      <c r="K104" s="27" t="s">
        <v>515</v>
      </c>
      <c r="L104" s="28">
        <v>1</v>
      </c>
      <c r="M104" s="29">
        <v>1280.71</v>
      </c>
      <c r="N104" s="57">
        <f t="shared" si="1"/>
        <v>1280.71</v>
      </c>
      <c r="O104" s="26" t="s">
        <v>4</v>
      </c>
      <c r="P104" s="54"/>
      <c r="Q104" s="21" t="s">
        <v>609</v>
      </c>
    </row>
    <row r="105" spans="1:17" ht="31.2" x14ac:dyDescent="0.25">
      <c r="A105" s="145" t="s">
        <v>46</v>
      </c>
      <c r="B105" s="146"/>
      <c r="C105" s="147" t="s">
        <v>85</v>
      </c>
      <c r="D105" s="148"/>
      <c r="E105" s="145" t="s">
        <v>507</v>
      </c>
      <c r="F105" s="146"/>
      <c r="G105" s="27"/>
      <c r="H105" s="145"/>
      <c r="I105" s="146"/>
      <c r="J105" s="27" t="s">
        <v>518</v>
      </c>
      <c r="K105" s="27" t="s">
        <v>519</v>
      </c>
      <c r="L105" s="28">
        <v>2</v>
      </c>
      <c r="M105" s="29">
        <v>693.31</v>
      </c>
      <c r="N105" s="57">
        <f t="shared" si="1"/>
        <v>1386.62</v>
      </c>
      <c r="O105" s="26" t="s">
        <v>4</v>
      </c>
      <c r="P105" s="54"/>
      <c r="Q105" s="21" t="s">
        <v>608</v>
      </c>
    </row>
    <row r="106" spans="1:17" ht="46.8" x14ac:dyDescent="0.25">
      <c r="A106" s="145" t="s">
        <v>46</v>
      </c>
      <c r="B106" s="146"/>
      <c r="C106" s="147" t="s">
        <v>85</v>
      </c>
      <c r="D106" s="148"/>
      <c r="E106" s="145" t="s">
        <v>507</v>
      </c>
      <c r="F106" s="146"/>
      <c r="G106" s="27"/>
      <c r="H106" s="145"/>
      <c r="I106" s="146"/>
      <c r="J106" s="27" t="s">
        <v>517</v>
      </c>
      <c r="K106" s="27" t="s">
        <v>520</v>
      </c>
      <c r="L106" s="28">
        <v>1</v>
      </c>
      <c r="M106" s="29">
        <v>823.53</v>
      </c>
      <c r="N106" s="57">
        <f t="shared" si="1"/>
        <v>823.53</v>
      </c>
      <c r="O106" s="26" t="s">
        <v>4</v>
      </c>
      <c r="P106" s="54"/>
      <c r="Q106" s="21" t="s">
        <v>608</v>
      </c>
    </row>
    <row r="107" spans="1:17" ht="31.2" x14ac:dyDescent="0.25">
      <c r="A107" s="145" t="s">
        <v>46</v>
      </c>
      <c r="B107" s="146"/>
      <c r="C107" s="147" t="s">
        <v>85</v>
      </c>
      <c r="D107" s="148"/>
      <c r="E107" s="145" t="s">
        <v>507</v>
      </c>
      <c r="F107" s="146"/>
      <c r="G107" s="27"/>
      <c r="H107" s="145"/>
      <c r="I107" s="146"/>
      <c r="J107" s="27" t="s">
        <v>521</v>
      </c>
      <c r="K107" s="27" t="s">
        <v>522</v>
      </c>
      <c r="L107" s="28">
        <v>5</v>
      </c>
      <c r="M107" s="29">
        <v>15.47</v>
      </c>
      <c r="N107" s="57">
        <f t="shared" si="1"/>
        <v>77.350000000000009</v>
      </c>
      <c r="O107" s="26" t="s">
        <v>4</v>
      </c>
      <c r="P107" s="54"/>
      <c r="Q107" s="21" t="s">
        <v>608</v>
      </c>
    </row>
    <row r="108" spans="1:17" ht="31.2" x14ac:dyDescent="0.25">
      <c r="A108" s="145" t="s">
        <v>46</v>
      </c>
      <c r="B108" s="146"/>
      <c r="C108" s="147" t="s">
        <v>85</v>
      </c>
      <c r="D108" s="148"/>
      <c r="E108" s="145" t="s">
        <v>507</v>
      </c>
      <c r="F108" s="146"/>
      <c r="G108" s="27"/>
      <c r="H108" s="145"/>
      <c r="I108" s="146"/>
      <c r="J108" s="27" t="s">
        <v>524</v>
      </c>
      <c r="K108" s="27" t="s">
        <v>523</v>
      </c>
      <c r="L108" s="28">
        <v>4</v>
      </c>
      <c r="M108" s="29">
        <v>144.53</v>
      </c>
      <c r="N108" s="57">
        <f t="shared" si="1"/>
        <v>578.12</v>
      </c>
      <c r="O108" s="26" t="s">
        <v>4</v>
      </c>
      <c r="P108" s="54"/>
      <c r="Q108" s="21" t="s">
        <v>608</v>
      </c>
    </row>
    <row r="109" spans="1:17" ht="15.6" x14ac:dyDescent="0.25">
      <c r="A109" s="145" t="s">
        <v>46</v>
      </c>
      <c r="B109" s="146"/>
      <c r="C109" s="147" t="s">
        <v>85</v>
      </c>
      <c r="D109" s="148"/>
      <c r="E109" s="145" t="s">
        <v>507</v>
      </c>
      <c r="F109" s="146"/>
      <c r="G109" s="27"/>
      <c r="H109" s="145"/>
      <c r="I109" s="146"/>
      <c r="J109" s="27" t="s">
        <v>525</v>
      </c>
      <c r="K109" s="27" t="s">
        <v>526</v>
      </c>
      <c r="L109" s="28">
        <v>12</v>
      </c>
      <c r="M109" s="29">
        <v>18.38</v>
      </c>
      <c r="N109" s="57">
        <f t="shared" si="1"/>
        <v>220.56</v>
      </c>
      <c r="O109" s="26" t="s">
        <v>4</v>
      </c>
      <c r="P109" s="54"/>
      <c r="Q109" s="21" t="s">
        <v>608</v>
      </c>
    </row>
    <row r="110" spans="1:17" ht="31.2" x14ac:dyDescent="0.25">
      <c r="A110" s="145" t="s">
        <v>46</v>
      </c>
      <c r="B110" s="146"/>
      <c r="C110" s="147" t="s">
        <v>72</v>
      </c>
      <c r="D110" s="148"/>
      <c r="E110" s="145" t="s">
        <v>507</v>
      </c>
      <c r="F110" s="146"/>
      <c r="G110" s="27"/>
      <c r="H110" s="145"/>
      <c r="I110" s="146"/>
      <c r="J110" s="27" t="s">
        <v>532</v>
      </c>
      <c r="K110" s="27" t="s">
        <v>527</v>
      </c>
      <c r="L110" s="28">
        <v>2</v>
      </c>
      <c r="M110" s="29">
        <v>354.05</v>
      </c>
      <c r="N110" s="57">
        <f t="shared" si="1"/>
        <v>708.1</v>
      </c>
      <c r="O110" s="26" t="s">
        <v>4</v>
      </c>
      <c r="P110" s="54"/>
      <c r="Q110" s="21" t="s">
        <v>608</v>
      </c>
    </row>
    <row r="111" spans="1:17" ht="15.6" x14ac:dyDescent="0.25">
      <c r="A111" s="145" t="s">
        <v>46</v>
      </c>
      <c r="B111" s="146"/>
      <c r="C111" s="147" t="s">
        <v>72</v>
      </c>
      <c r="D111" s="148"/>
      <c r="E111" s="145" t="s">
        <v>507</v>
      </c>
      <c r="F111" s="146"/>
      <c r="G111" s="27"/>
      <c r="H111" s="145"/>
      <c r="I111" s="146"/>
      <c r="J111" s="27" t="s">
        <v>531</v>
      </c>
      <c r="K111" s="27" t="s">
        <v>528</v>
      </c>
      <c r="L111" s="28">
        <v>2</v>
      </c>
      <c r="M111" s="29">
        <v>377.33</v>
      </c>
      <c r="N111" s="57">
        <f t="shared" si="1"/>
        <v>754.66</v>
      </c>
      <c r="O111" s="26" t="s">
        <v>4</v>
      </c>
      <c r="P111" s="54"/>
      <c r="Q111" s="21" t="s">
        <v>608</v>
      </c>
    </row>
    <row r="112" spans="1:17" ht="15.6" x14ac:dyDescent="0.25">
      <c r="A112" s="145" t="s">
        <v>46</v>
      </c>
      <c r="B112" s="146"/>
      <c r="C112" s="147" t="s">
        <v>72</v>
      </c>
      <c r="D112" s="148"/>
      <c r="E112" s="145" t="s">
        <v>507</v>
      </c>
      <c r="F112" s="146"/>
      <c r="G112" s="27"/>
      <c r="H112" s="145"/>
      <c r="I112" s="146"/>
      <c r="J112" s="27" t="s">
        <v>530</v>
      </c>
      <c r="K112" s="27" t="s">
        <v>529</v>
      </c>
      <c r="L112" s="28">
        <v>2</v>
      </c>
      <c r="M112" s="29">
        <v>88.96</v>
      </c>
      <c r="N112" s="57">
        <f t="shared" si="1"/>
        <v>177.92</v>
      </c>
      <c r="O112" s="26" t="s">
        <v>4</v>
      </c>
      <c r="P112" s="54"/>
      <c r="Q112" s="21" t="s">
        <v>608</v>
      </c>
    </row>
    <row r="113" spans="1:17" ht="15.6" x14ac:dyDescent="0.25">
      <c r="A113" s="145" t="s">
        <v>46</v>
      </c>
      <c r="B113" s="146"/>
      <c r="C113" s="147" t="s">
        <v>72</v>
      </c>
      <c r="D113" s="148"/>
      <c r="E113" s="145" t="s">
        <v>507</v>
      </c>
      <c r="F113" s="146"/>
      <c r="G113" s="27"/>
      <c r="H113" s="145"/>
      <c r="I113" s="146"/>
      <c r="J113" s="27" t="s">
        <v>533</v>
      </c>
      <c r="K113" s="27" t="s">
        <v>534</v>
      </c>
      <c r="L113" s="28">
        <v>3</v>
      </c>
      <c r="M113" s="29">
        <v>177.11</v>
      </c>
      <c r="N113" s="57">
        <f t="shared" si="1"/>
        <v>531.33000000000004</v>
      </c>
      <c r="O113" s="26" t="s">
        <v>4</v>
      </c>
      <c r="P113" s="54"/>
      <c r="Q113" s="21" t="s">
        <v>608</v>
      </c>
    </row>
    <row r="114" spans="1:17" ht="46.8" x14ac:dyDescent="0.25">
      <c r="A114" s="145" t="s">
        <v>46</v>
      </c>
      <c r="B114" s="146"/>
      <c r="C114" s="147" t="s">
        <v>85</v>
      </c>
      <c r="D114" s="148"/>
      <c r="E114" s="145" t="s">
        <v>507</v>
      </c>
      <c r="F114" s="146"/>
      <c r="G114" s="27"/>
      <c r="H114" s="145"/>
      <c r="I114" s="146"/>
      <c r="J114" s="27" t="s">
        <v>536</v>
      </c>
      <c r="K114" s="27" t="s">
        <v>535</v>
      </c>
      <c r="L114" s="28">
        <v>1</v>
      </c>
      <c r="M114" s="29">
        <v>454.93</v>
      </c>
      <c r="N114" s="57">
        <f t="shared" si="1"/>
        <v>454.93</v>
      </c>
      <c r="O114" s="26" t="s">
        <v>4</v>
      </c>
      <c r="P114" s="54"/>
      <c r="Q114" s="21" t="s">
        <v>608</v>
      </c>
    </row>
    <row r="115" spans="1:17" ht="15.6" x14ac:dyDescent="0.25">
      <c r="A115" s="145" t="s">
        <v>59</v>
      </c>
      <c r="B115" s="146"/>
      <c r="C115" s="147" t="s">
        <v>60</v>
      </c>
      <c r="D115" s="148"/>
      <c r="E115" s="145" t="s">
        <v>537</v>
      </c>
      <c r="F115" s="146"/>
      <c r="G115" s="27"/>
      <c r="H115" s="145"/>
      <c r="I115" s="146"/>
      <c r="J115" s="27" t="s">
        <v>538</v>
      </c>
      <c r="K115" s="27" t="s">
        <v>539</v>
      </c>
      <c r="L115" s="28">
        <v>1</v>
      </c>
      <c r="M115" s="29">
        <v>783</v>
      </c>
      <c r="N115" s="57">
        <f t="shared" si="1"/>
        <v>783</v>
      </c>
      <c r="O115" s="26" t="s">
        <v>4</v>
      </c>
      <c r="P115" s="54"/>
    </row>
    <row r="116" spans="1:17" ht="15.6" x14ac:dyDescent="0.25">
      <c r="A116" s="145" t="s">
        <v>59</v>
      </c>
      <c r="B116" s="146"/>
      <c r="C116" s="147" t="s">
        <v>72</v>
      </c>
      <c r="D116" s="148"/>
      <c r="E116" s="145" t="s">
        <v>537</v>
      </c>
      <c r="F116" s="146"/>
      <c r="G116" s="27"/>
      <c r="H116" s="145"/>
      <c r="I116" s="146"/>
      <c r="J116" s="27" t="s">
        <v>540</v>
      </c>
      <c r="K116" s="27" t="s">
        <v>541</v>
      </c>
      <c r="L116" s="28">
        <v>1</v>
      </c>
      <c r="M116" s="29">
        <v>169</v>
      </c>
      <c r="N116" s="57">
        <f t="shared" si="1"/>
        <v>169</v>
      </c>
      <c r="O116" s="26" t="s">
        <v>4</v>
      </c>
      <c r="P116" s="54"/>
    </row>
    <row r="117" spans="1:17" ht="15.6" x14ac:dyDescent="0.25">
      <c r="A117" s="145" t="s">
        <v>59</v>
      </c>
      <c r="B117" s="146"/>
      <c r="C117" s="147" t="s">
        <v>62</v>
      </c>
      <c r="D117" s="148"/>
      <c r="E117" s="145" t="s">
        <v>537</v>
      </c>
      <c r="F117" s="146"/>
      <c r="G117" s="27"/>
      <c r="H117" s="145"/>
      <c r="I117" s="146"/>
      <c r="J117" s="27" t="s">
        <v>542</v>
      </c>
      <c r="K117" s="27" t="s">
        <v>543</v>
      </c>
      <c r="L117" s="28">
        <v>1</v>
      </c>
      <c r="M117" s="29">
        <v>487</v>
      </c>
      <c r="N117" s="57">
        <f t="shared" si="1"/>
        <v>487</v>
      </c>
      <c r="O117" s="26" t="s">
        <v>4</v>
      </c>
      <c r="P117" s="54"/>
    </row>
    <row r="118" spans="1:17" ht="15.6" x14ac:dyDescent="0.25">
      <c r="A118" s="145" t="s">
        <v>59</v>
      </c>
      <c r="B118" s="146"/>
      <c r="C118" s="147" t="s">
        <v>62</v>
      </c>
      <c r="D118" s="148"/>
      <c r="E118" s="145" t="s">
        <v>537</v>
      </c>
      <c r="F118" s="146"/>
      <c r="G118" s="27"/>
      <c r="H118" s="145"/>
      <c r="I118" s="146"/>
      <c r="J118" s="27" t="s">
        <v>544</v>
      </c>
      <c r="K118" s="27" t="s">
        <v>545</v>
      </c>
      <c r="L118" s="28">
        <v>3</v>
      </c>
      <c r="M118" s="29">
        <v>1270</v>
      </c>
      <c r="N118" s="57">
        <f t="shared" si="1"/>
        <v>3810</v>
      </c>
      <c r="O118" s="26" t="s">
        <v>4</v>
      </c>
      <c r="P118" s="54"/>
    </row>
    <row r="119" spans="1:17" ht="15.6" x14ac:dyDescent="0.25">
      <c r="A119" s="145" t="s">
        <v>59</v>
      </c>
      <c r="B119" s="146"/>
      <c r="C119" s="147" t="s">
        <v>82</v>
      </c>
      <c r="D119" s="148"/>
      <c r="E119" s="145" t="s">
        <v>537</v>
      </c>
      <c r="F119" s="146"/>
      <c r="G119" s="27"/>
      <c r="H119" s="145"/>
      <c r="I119" s="146"/>
      <c r="J119" s="27" t="s">
        <v>546</v>
      </c>
      <c r="K119" s="27" t="s">
        <v>547</v>
      </c>
      <c r="L119" s="28">
        <v>2</v>
      </c>
      <c r="M119" s="29">
        <v>420</v>
      </c>
      <c r="N119" s="57">
        <f t="shared" si="1"/>
        <v>840</v>
      </c>
      <c r="O119" s="26" t="s">
        <v>4</v>
      </c>
      <c r="P119" s="54"/>
    </row>
    <row r="120" spans="1:17" ht="31.2" x14ac:dyDescent="0.25">
      <c r="A120" s="145" t="s">
        <v>45</v>
      </c>
      <c r="B120" s="146"/>
      <c r="C120" s="147" t="s">
        <v>72</v>
      </c>
      <c r="D120" s="148"/>
      <c r="E120" s="145" t="s">
        <v>548</v>
      </c>
      <c r="F120" s="146"/>
      <c r="G120" s="27"/>
      <c r="H120" s="145"/>
      <c r="I120" s="146"/>
      <c r="J120" s="27" t="s">
        <v>549</v>
      </c>
      <c r="K120" s="27"/>
      <c r="L120" s="28">
        <v>1</v>
      </c>
      <c r="M120" s="29">
        <v>10872.35</v>
      </c>
      <c r="N120" s="57">
        <f t="shared" si="1"/>
        <v>10872.35</v>
      </c>
      <c r="O120" s="26" t="s">
        <v>4</v>
      </c>
      <c r="P120" s="54"/>
    </row>
    <row r="121" spans="1:17" ht="15.6" x14ac:dyDescent="0.25">
      <c r="A121" s="145" t="s">
        <v>46</v>
      </c>
      <c r="B121" s="146"/>
      <c r="C121" s="147" t="s">
        <v>72</v>
      </c>
      <c r="D121" s="148"/>
      <c r="E121" s="145" t="s">
        <v>474</v>
      </c>
      <c r="F121" s="146"/>
      <c r="G121" s="27"/>
      <c r="H121" s="145"/>
      <c r="I121" s="146"/>
      <c r="J121" s="27" t="s">
        <v>550</v>
      </c>
      <c r="K121" s="27">
        <v>1609275</v>
      </c>
      <c r="L121" s="28">
        <v>1</v>
      </c>
      <c r="M121" s="29">
        <v>24.39</v>
      </c>
      <c r="N121" s="57">
        <f t="shared" si="1"/>
        <v>24.39</v>
      </c>
      <c r="O121" s="26" t="s">
        <v>4</v>
      </c>
      <c r="P121" s="54"/>
    </row>
    <row r="122" spans="1:17" ht="31.2" x14ac:dyDescent="0.25">
      <c r="A122" s="145" t="s">
        <v>46</v>
      </c>
      <c r="B122" s="146"/>
      <c r="C122" s="147" t="s">
        <v>72</v>
      </c>
      <c r="D122" s="148"/>
      <c r="E122" s="145" t="s">
        <v>474</v>
      </c>
      <c r="F122" s="146"/>
      <c r="G122" s="27"/>
      <c r="H122" s="145"/>
      <c r="I122" s="146"/>
      <c r="J122" s="27" t="s">
        <v>555</v>
      </c>
      <c r="K122" s="27">
        <v>1608872</v>
      </c>
      <c r="L122" s="28">
        <v>1</v>
      </c>
      <c r="M122" s="29">
        <v>12.99</v>
      </c>
      <c r="N122" s="57">
        <f t="shared" si="1"/>
        <v>12.99</v>
      </c>
      <c r="O122" s="26" t="s">
        <v>4</v>
      </c>
      <c r="P122" s="54"/>
    </row>
    <row r="123" spans="1:17" ht="31.2" x14ac:dyDescent="0.25">
      <c r="A123" s="145" t="s">
        <v>46</v>
      </c>
      <c r="B123" s="146"/>
      <c r="C123" s="147" t="s">
        <v>72</v>
      </c>
      <c r="D123" s="148"/>
      <c r="E123" s="145" t="s">
        <v>474</v>
      </c>
      <c r="F123" s="146"/>
      <c r="G123" s="27"/>
      <c r="H123" s="145"/>
      <c r="I123" s="146"/>
      <c r="J123" s="27" t="s">
        <v>554</v>
      </c>
      <c r="K123" s="27">
        <v>26258</v>
      </c>
      <c r="L123" s="28">
        <v>1</v>
      </c>
      <c r="M123" s="29">
        <v>11.6</v>
      </c>
      <c r="N123" s="57">
        <f t="shared" si="1"/>
        <v>11.6</v>
      </c>
      <c r="O123" s="26" t="s">
        <v>4</v>
      </c>
      <c r="P123" s="54"/>
    </row>
    <row r="124" spans="1:17" ht="31.2" x14ac:dyDescent="0.25">
      <c r="A124" s="145" t="s">
        <v>46</v>
      </c>
      <c r="B124" s="146"/>
      <c r="C124" s="147" t="s">
        <v>72</v>
      </c>
      <c r="D124" s="148"/>
      <c r="E124" s="145" t="s">
        <v>474</v>
      </c>
      <c r="F124" s="146"/>
      <c r="G124" s="27"/>
      <c r="H124" s="145"/>
      <c r="I124" s="146"/>
      <c r="J124" s="27" t="s">
        <v>553</v>
      </c>
      <c r="K124" s="27">
        <v>26256</v>
      </c>
      <c r="L124" s="28">
        <v>1</v>
      </c>
      <c r="M124" s="29">
        <v>49.91</v>
      </c>
      <c r="N124" s="57">
        <f t="shared" si="1"/>
        <v>49.91</v>
      </c>
      <c r="O124" s="26" t="s">
        <v>4</v>
      </c>
      <c r="P124" s="54"/>
    </row>
    <row r="125" spans="1:17" ht="31.2" x14ac:dyDescent="0.25">
      <c r="A125" s="145" t="s">
        <v>46</v>
      </c>
      <c r="B125" s="146"/>
      <c r="C125" s="147" t="s">
        <v>72</v>
      </c>
      <c r="D125" s="148"/>
      <c r="E125" s="145" t="s">
        <v>474</v>
      </c>
      <c r="F125" s="146"/>
      <c r="G125" s="27"/>
      <c r="H125" s="145"/>
      <c r="I125" s="146"/>
      <c r="J125" s="27" t="s">
        <v>552</v>
      </c>
      <c r="K125" s="27">
        <v>1570952</v>
      </c>
      <c r="L125" s="28">
        <v>1</v>
      </c>
      <c r="M125" s="29">
        <v>41.74</v>
      </c>
      <c r="N125" s="57">
        <f t="shared" si="1"/>
        <v>41.74</v>
      </c>
      <c r="O125" s="26" t="s">
        <v>4</v>
      </c>
      <c r="P125" s="54"/>
    </row>
    <row r="126" spans="1:17" ht="31.2" x14ac:dyDescent="0.25">
      <c r="A126" s="145" t="s">
        <v>46</v>
      </c>
      <c r="B126" s="146"/>
      <c r="C126" s="147" t="s">
        <v>74</v>
      </c>
      <c r="D126" s="148"/>
      <c r="E126" s="145" t="s">
        <v>474</v>
      </c>
      <c r="F126" s="146"/>
      <c r="G126" s="27"/>
      <c r="H126" s="145"/>
      <c r="I126" s="146"/>
      <c r="J126" s="27" t="s">
        <v>551</v>
      </c>
      <c r="K126" s="27">
        <v>1537338</v>
      </c>
      <c r="L126" s="28">
        <v>1</v>
      </c>
      <c r="M126" s="29">
        <v>127.46</v>
      </c>
      <c r="N126" s="57">
        <f t="shared" si="1"/>
        <v>127.46</v>
      </c>
      <c r="O126" s="26" t="s">
        <v>4</v>
      </c>
      <c r="P126" s="54"/>
    </row>
    <row r="127" spans="1:17" ht="31.2" x14ac:dyDescent="0.25">
      <c r="A127" s="145" t="s">
        <v>46</v>
      </c>
      <c r="B127" s="146"/>
      <c r="C127" s="147" t="s">
        <v>87</v>
      </c>
      <c r="D127" s="148"/>
      <c r="E127" s="145" t="s">
        <v>474</v>
      </c>
      <c r="F127" s="146"/>
      <c r="G127" s="27"/>
      <c r="H127" s="145" t="s">
        <v>557</v>
      </c>
      <c r="I127" s="146"/>
      <c r="J127" s="27" t="s">
        <v>556</v>
      </c>
      <c r="K127" s="27">
        <v>1600766</v>
      </c>
      <c r="L127" s="28">
        <v>1</v>
      </c>
      <c r="M127" s="29">
        <v>215.93</v>
      </c>
      <c r="N127" s="57">
        <f t="shared" si="1"/>
        <v>215.93</v>
      </c>
      <c r="O127" s="26" t="s">
        <v>4</v>
      </c>
      <c r="P127" s="54"/>
    </row>
    <row r="128" spans="1:17" ht="15.6" x14ac:dyDescent="0.25">
      <c r="A128" s="145" t="s">
        <v>46</v>
      </c>
      <c r="B128" s="146"/>
      <c r="C128" s="147" t="s">
        <v>87</v>
      </c>
      <c r="D128" s="148"/>
      <c r="E128" s="145" t="s">
        <v>474</v>
      </c>
      <c r="F128" s="146"/>
      <c r="G128" s="27"/>
      <c r="H128" s="145"/>
      <c r="I128" s="146"/>
      <c r="J128" s="27" t="s">
        <v>558</v>
      </c>
      <c r="K128" s="27">
        <v>1600820</v>
      </c>
      <c r="L128" s="28">
        <v>1</v>
      </c>
      <c r="M128" s="29">
        <v>75.28</v>
      </c>
      <c r="N128" s="57">
        <f t="shared" si="1"/>
        <v>75.28</v>
      </c>
      <c r="O128" s="26" t="s">
        <v>4</v>
      </c>
      <c r="P128" s="54"/>
    </row>
    <row r="129" spans="1:16" ht="46.8" x14ac:dyDescent="0.25">
      <c r="A129" s="145" t="s">
        <v>46</v>
      </c>
      <c r="B129" s="146"/>
      <c r="C129" s="147" t="s">
        <v>72</v>
      </c>
      <c r="D129" s="148"/>
      <c r="E129" s="145" t="s">
        <v>474</v>
      </c>
      <c r="F129" s="146"/>
      <c r="G129" s="27"/>
      <c r="H129" s="145"/>
      <c r="I129" s="146"/>
      <c r="J129" s="27" t="s">
        <v>559</v>
      </c>
      <c r="K129" s="27">
        <v>1328693</v>
      </c>
      <c r="L129" s="28">
        <v>1</v>
      </c>
      <c r="M129" s="29">
        <v>193.73</v>
      </c>
      <c r="N129" s="57">
        <f t="shared" si="1"/>
        <v>193.73</v>
      </c>
      <c r="O129" s="26" t="s">
        <v>4</v>
      </c>
      <c r="P129" s="54"/>
    </row>
    <row r="130" spans="1:16" ht="31.2" x14ac:dyDescent="0.25">
      <c r="A130" s="145" t="s">
        <v>46</v>
      </c>
      <c r="B130" s="146"/>
      <c r="C130" s="147" t="s">
        <v>85</v>
      </c>
      <c r="D130" s="148"/>
      <c r="E130" s="145" t="s">
        <v>474</v>
      </c>
      <c r="F130" s="146"/>
      <c r="G130" s="27"/>
      <c r="H130" s="145"/>
      <c r="I130" s="146"/>
      <c r="J130" s="93" t="s">
        <v>560</v>
      </c>
      <c r="K130" s="27">
        <v>1513471</v>
      </c>
      <c r="L130" s="28">
        <v>1</v>
      </c>
      <c r="M130" s="29">
        <v>22.75</v>
      </c>
      <c r="N130" s="57">
        <f t="shared" si="1"/>
        <v>22.75</v>
      </c>
      <c r="O130" s="26" t="s">
        <v>4</v>
      </c>
      <c r="P130" s="54"/>
    </row>
    <row r="131" spans="1:16" ht="31.2" x14ac:dyDescent="0.25">
      <c r="A131" s="145" t="s">
        <v>46</v>
      </c>
      <c r="B131" s="146"/>
      <c r="C131" s="147" t="s">
        <v>85</v>
      </c>
      <c r="D131" s="148"/>
      <c r="E131" s="145" t="s">
        <v>474</v>
      </c>
      <c r="F131" s="146"/>
      <c r="G131" s="27"/>
      <c r="H131" s="145"/>
      <c r="I131" s="146"/>
      <c r="J131" s="93" t="s">
        <v>561</v>
      </c>
      <c r="K131" s="27">
        <v>1513463</v>
      </c>
      <c r="L131" s="28">
        <v>1</v>
      </c>
      <c r="M131" s="29">
        <v>25.19</v>
      </c>
      <c r="N131" s="57">
        <f t="shared" si="1"/>
        <v>25.19</v>
      </c>
      <c r="O131" s="26" t="s">
        <v>4</v>
      </c>
      <c r="P131" s="54"/>
    </row>
    <row r="132" spans="1:16" ht="31.2" x14ac:dyDescent="0.25">
      <c r="A132" s="145" t="s">
        <v>46</v>
      </c>
      <c r="B132" s="146"/>
      <c r="C132" s="147" t="s">
        <v>85</v>
      </c>
      <c r="D132" s="148"/>
      <c r="E132" s="145" t="s">
        <v>474</v>
      </c>
      <c r="F132" s="146"/>
      <c r="G132" s="27"/>
      <c r="H132" s="145"/>
      <c r="I132" s="146"/>
      <c r="J132" s="93" t="s">
        <v>562</v>
      </c>
      <c r="K132" s="27">
        <v>1513465</v>
      </c>
      <c r="L132" s="28">
        <v>1</v>
      </c>
      <c r="M132" s="29">
        <v>55.32</v>
      </c>
      <c r="N132" s="57">
        <f t="shared" ref="N132:N195" si="2">$L132*$M132</f>
        <v>55.32</v>
      </c>
      <c r="O132" s="26" t="s">
        <v>4</v>
      </c>
      <c r="P132" s="54"/>
    </row>
    <row r="133" spans="1:16" ht="15.6" x14ac:dyDescent="0.25">
      <c r="A133" s="145" t="s">
        <v>46</v>
      </c>
      <c r="B133" s="146"/>
      <c r="C133" s="147" t="s">
        <v>72</v>
      </c>
      <c r="D133" s="148"/>
      <c r="E133" s="145" t="s">
        <v>474</v>
      </c>
      <c r="F133" s="146"/>
      <c r="G133" s="27"/>
      <c r="H133" s="145"/>
      <c r="I133" s="146"/>
      <c r="J133" s="93" t="s">
        <v>563</v>
      </c>
      <c r="K133" s="27">
        <v>31549</v>
      </c>
      <c r="L133" s="28">
        <v>1</v>
      </c>
      <c r="M133" s="29">
        <v>22.75</v>
      </c>
      <c r="N133" s="57">
        <f t="shared" si="2"/>
        <v>22.75</v>
      </c>
      <c r="O133" s="26" t="s">
        <v>4</v>
      </c>
      <c r="P133" s="54"/>
    </row>
    <row r="134" spans="1:16" ht="46.8" x14ac:dyDescent="0.25">
      <c r="A134" s="145" t="s">
        <v>46</v>
      </c>
      <c r="B134" s="146"/>
      <c r="C134" s="147" t="s">
        <v>72</v>
      </c>
      <c r="D134" s="148"/>
      <c r="E134" s="145" t="s">
        <v>474</v>
      </c>
      <c r="F134" s="146"/>
      <c r="G134" s="27"/>
      <c r="H134" s="145"/>
      <c r="I134" s="146"/>
      <c r="J134" s="93" t="s">
        <v>564</v>
      </c>
      <c r="K134" s="27">
        <v>1543910</v>
      </c>
      <c r="L134" s="28">
        <v>2</v>
      </c>
      <c r="M134" s="29">
        <v>8.9600000000000009</v>
      </c>
      <c r="N134" s="57">
        <f t="shared" si="2"/>
        <v>17.920000000000002</v>
      </c>
      <c r="O134" s="26" t="s">
        <v>4</v>
      </c>
      <c r="P134" s="54"/>
    </row>
    <row r="135" spans="1:16" ht="31.2" x14ac:dyDescent="0.25">
      <c r="A135" s="145" t="s">
        <v>46</v>
      </c>
      <c r="B135" s="146"/>
      <c r="C135" s="147" t="s">
        <v>72</v>
      </c>
      <c r="D135" s="148"/>
      <c r="E135" s="145" t="s">
        <v>474</v>
      </c>
      <c r="F135" s="146"/>
      <c r="G135" s="27"/>
      <c r="H135" s="145"/>
      <c r="I135" s="146"/>
      <c r="J135" s="93" t="s">
        <v>565</v>
      </c>
      <c r="K135" s="27">
        <v>1587096</v>
      </c>
      <c r="L135" s="28">
        <v>2</v>
      </c>
      <c r="M135" s="29">
        <v>16.28</v>
      </c>
      <c r="N135" s="57">
        <f t="shared" si="2"/>
        <v>32.56</v>
      </c>
      <c r="O135" s="26" t="s">
        <v>4</v>
      </c>
      <c r="P135" s="54"/>
    </row>
    <row r="136" spans="1:16" ht="46.8" x14ac:dyDescent="0.25">
      <c r="A136" s="145" t="s">
        <v>46</v>
      </c>
      <c r="B136" s="146"/>
      <c r="C136" s="147" t="s">
        <v>72</v>
      </c>
      <c r="D136" s="148"/>
      <c r="E136" s="145" t="s">
        <v>474</v>
      </c>
      <c r="F136" s="146"/>
      <c r="G136" s="27"/>
      <c r="H136" s="145"/>
      <c r="I136" s="146"/>
      <c r="J136" s="93" t="s">
        <v>566</v>
      </c>
      <c r="K136" s="27">
        <v>1587051</v>
      </c>
      <c r="L136" s="28">
        <v>2</v>
      </c>
      <c r="M136" s="29">
        <v>5.67</v>
      </c>
      <c r="N136" s="57">
        <f t="shared" si="2"/>
        <v>11.34</v>
      </c>
      <c r="O136" s="26" t="s">
        <v>4</v>
      </c>
      <c r="P136" s="54"/>
    </row>
    <row r="137" spans="1:16" ht="46.8" x14ac:dyDescent="0.25">
      <c r="A137" s="145" t="s">
        <v>46</v>
      </c>
      <c r="B137" s="146"/>
      <c r="C137" s="147" t="s">
        <v>72</v>
      </c>
      <c r="D137" s="148"/>
      <c r="E137" s="145" t="s">
        <v>474</v>
      </c>
      <c r="F137" s="146"/>
      <c r="G137" s="27"/>
      <c r="H137" s="145"/>
      <c r="I137" s="146"/>
      <c r="J137" s="93" t="s">
        <v>567</v>
      </c>
      <c r="K137" s="27">
        <v>1599216</v>
      </c>
      <c r="L137" s="28">
        <v>1</v>
      </c>
      <c r="M137" s="29">
        <v>8.9600000000000009</v>
      </c>
      <c r="N137" s="57">
        <f t="shared" si="2"/>
        <v>8.9600000000000009</v>
      </c>
      <c r="O137" s="26" t="s">
        <v>4</v>
      </c>
      <c r="P137" s="54"/>
    </row>
    <row r="138" spans="1:16" ht="46.8" x14ac:dyDescent="0.25">
      <c r="A138" s="145" t="s">
        <v>46</v>
      </c>
      <c r="B138" s="146"/>
      <c r="C138" s="147" t="s">
        <v>72</v>
      </c>
      <c r="D138" s="148"/>
      <c r="E138" s="145" t="s">
        <v>474</v>
      </c>
      <c r="F138" s="146"/>
      <c r="G138" s="27"/>
      <c r="H138" s="145"/>
      <c r="I138" s="146"/>
      <c r="J138" s="93" t="s">
        <v>568</v>
      </c>
      <c r="K138" s="27">
        <v>629763</v>
      </c>
      <c r="L138" s="28">
        <v>1</v>
      </c>
      <c r="M138" s="29">
        <v>546.07000000000005</v>
      </c>
      <c r="N138" s="57">
        <f t="shared" si="2"/>
        <v>546.07000000000005</v>
      </c>
      <c r="O138" s="26" t="s">
        <v>4</v>
      </c>
      <c r="P138" s="54"/>
    </row>
    <row r="139" spans="1:16" ht="46.8" x14ac:dyDescent="0.25">
      <c r="A139" s="145" t="s">
        <v>46</v>
      </c>
      <c r="B139" s="146"/>
      <c r="C139" s="147" t="s">
        <v>72</v>
      </c>
      <c r="D139" s="148"/>
      <c r="E139" s="145" t="s">
        <v>474</v>
      </c>
      <c r="F139" s="146"/>
      <c r="G139" s="27"/>
      <c r="H139" s="145"/>
      <c r="I139" s="146"/>
      <c r="J139" s="93" t="s">
        <v>569</v>
      </c>
      <c r="K139" s="27">
        <v>1570017</v>
      </c>
      <c r="L139" s="28">
        <v>1</v>
      </c>
      <c r="M139" s="29">
        <v>157.46</v>
      </c>
      <c r="N139" s="57">
        <f t="shared" si="2"/>
        <v>157.46</v>
      </c>
      <c r="O139" s="26" t="s">
        <v>4</v>
      </c>
      <c r="P139" s="54"/>
    </row>
    <row r="140" spans="1:16" ht="46.8" x14ac:dyDescent="0.25">
      <c r="A140" s="145" t="s">
        <v>46</v>
      </c>
      <c r="B140" s="146"/>
      <c r="C140" s="147" t="s">
        <v>72</v>
      </c>
      <c r="D140" s="148"/>
      <c r="E140" s="145" t="s">
        <v>474</v>
      </c>
      <c r="F140" s="146"/>
      <c r="G140" s="27"/>
      <c r="H140" s="145"/>
      <c r="I140" s="146"/>
      <c r="J140" s="93" t="s">
        <v>570</v>
      </c>
      <c r="K140" s="27">
        <v>288367</v>
      </c>
      <c r="L140" s="28">
        <v>1</v>
      </c>
      <c r="M140" s="29">
        <v>20.99</v>
      </c>
      <c r="N140" s="57">
        <f t="shared" si="2"/>
        <v>20.99</v>
      </c>
      <c r="O140" s="26" t="s">
        <v>4</v>
      </c>
      <c r="P140" s="54"/>
    </row>
    <row r="141" spans="1:16" ht="31.2" x14ac:dyDescent="0.25">
      <c r="A141" s="145" t="s">
        <v>46</v>
      </c>
      <c r="B141" s="146"/>
      <c r="C141" s="147" t="s">
        <v>85</v>
      </c>
      <c r="D141" s="148"/>
      <c r="E141" s="145" t="s">
        <v>474</v>
      </c>
      <c r="F141" s="146"/>
      <c r="G141" s="27"/>
      <c r="H141" s="145"/>
      <c r="I141" s="146"/>
      <c r="J141" s="93" t="s">
        <v>571</v>
      </c>
      <c r="K141" s="27">
        <v>26519</v>
      </c>
      <c r="L141" s="28">
        <v>1</v>
      </c>
      <c r="M141" s="29">
        <v>6.09</v>
      </c>
      <c r="N141" s="57">
        <f t="shared" si="2"/>
        <v>6.09</v>
      </c>
      <c r="O141" s="26" t="s">
        <v>4</v>
      </c>
      <c r="P141" s="54"/>
    </row>
    <row r="142" spans="1:16" ht="31.2" x14ac:dyDescent="0.25">
      <c r="A142" s="145" t="s">
        <v>46</v>
      </c>
      <c r="B142" s="146"/>
      <c r="C142" s="147" t="s">
        <v>72</v>
      </c>
      <c r="D142" s="148"/>
      <c r="E142" s="145" t="s">
        <v>474</v>
      </c>
      <c r="F142" s="146"/>
      <c r="G142" s="27"/>
      <c r="H142" s="145"/>
      <c r="I142" s="146"/>
      <c r="J142" s="93" t="s">
        <v>572</v>
      </c>
      <c r="K142" s="27">
        <v>1517888</v>
      </c>
      <c r="L142" s="28">
        <v>1</v>
      </c>
      <c r="M142" s="29">
        <v>102.47</v>
      </c>
      <c r="N142" s="57">
        <f t="shared" si="2"/>
        <v>102.47</v>
      </c>
      <c r="O142" s="26" t="s">
        <v>4</v>
      </c>
      <c r="P142" s="54"/>
    </row>
    <row r="143" spans="1:16" ht="31.2" x14ac:dyDescent="0.25">
      <c r="A143" s="145" t="s">
        <v>46</v>
      </c>
      <c r="B143" s="146"/>
      <c r="C143" s="147" t="s">
        <v>74</v>
      </c>
      <c r="D143" s="148"/>
      <c r="E143" s="145" t="s">
        <v>474</v>
      </c>
      <c r="F143" s="146"/>
      <c r="G143" s="27"/>
      <c r="H143" s="145"/>
      <c r="I143" s="146"/>
      <c r="J143" s="93" t="s">
        <v>573</v>
      </c>
      <c r="K143" s="27">
        <v>1300322</v>
      </c>
      <c r="L143" s="28">
        <v>1</v>
      </c>
      <c r="M143" s="29">
        <v>16.46</v>
      </c>
      <c r="N143" s="57">
        <f t="shared" si="2"/>
        <v>16.46</v>
      </c>
      <c r="O143" s="26" t="s">
        <v>4</v>
      </c>
      <c r="P143" s="54"/>
    </row>
    <row r="144" spans="1:16" ht="31.2" x14ac:dyDescent="0.25">
      <c r="A144" s="145" t="s">
        <v>46</v>
      </c>
      <c r="B144" s="146"/>
      <c r="C144" s="147" t="s">
        <v>74</v>
      </c>
      <c r="D144" s="148"/>
      <c r="E144" s="145" t="s">
        <v>474</v>
      </c>
      <c r="F144" s="146"/>
      <c r="G144" s="27"/>
      <c r="H144" s="145"/>
      <c r="I144" s="146"/>
      <c r="J144" s="93" t="s">
        <v>574</v>
      </c>
      <c r="K144" s="27">
        <v>16702</v>
      </c>
      <c r="L144" s="28">
        <v>1</v>
      </c>
      <c r="M144" s="29">
        <v>25</v>
      </c>
      <c r="N144" s="57">
        <f t="shared" si="2"/>
        <v>25</v>
      </c>
      <c r="O144" s="26" t="s">
        <v>4</v>
      </c>
      <c r="P144" s="54"/>
    </row>
    <row r="145" spans="1:16" ht="31.2" x14ac:dyDescent="0.25">
      <c r="A145" s="145" t="s">
        <v>46</v>
      </c>
      <c r="B145" s="146"/>
      <c r="C145" s="147" t="s">
        <v>74</v>
      </c>
      <c r="D145" s="148"/>
      <c r="E145" s="145" t="s">
        <v>474</v>
      </c>
      <c r="F145" s="146"/>
      <c r="G145" s="27"/>
      <c r="H145" s="145"/>
      <c r="I145" s="146"/>
      <c r="J145" s="93" t="s">
        <v>575</v>
      </c>
      <c r="K145" s="27">
        <v>16703</v>
      </c>
      <c r="L145" s="28">
        <v>1</v>
      </c>
      <c r="M145" s="29">
        <v>26.83</v>
      </c>
      <c r="N145" s="57">
        <f t="shared" si="2"/>
        <v>26.83</v>
      </c>
      <c r="O145" s="26" t="s">
        <v>4</v>
      </c>
      <c r="P145" s="54"/>
    </row>
    <row r="146" spans="1:16" ht="31.2" x14ac:dyDescent="0.25">
      <c r="A146" s="145" t="s">
        <v>46</v>
      </c>
      <c r="B146" s="146"/>
      <c r="C146" s="147" t="s">
        <v>74</v>
      </c>
      <c r="D146" s="148"/>
      <c r="E146" s="145" t="s">
        <v>474</v>
      </c>
      <c r="F146" s="146"/>
      <c r="G146" s="27"/>
      <c r="H146" s="145"/>
      <c r="I146" s="146"/>
      <c r="J146" s="93" t="s">
        <v>576</v>
      </c>
      <c r="K146" s="27">
        <v>16704</v>
      </c>
      <c r="L146" s="28">
        <v>1</v>
      </c>
      <c r="M146" s="29">
        <v>29.33</v>
      </c>
      <c r="N146" s="57">
        <f t="shared" si="2"/>
        <v>29.33</v>
      </c>
      <c r="O146" s="26" t="s">
        <v>4</v>
      </c>
      <c r="P146" s="54"/>
    </row>
    <row r="147" spans="1:16" ht="46.8" x14ac:dyDescent="0.25">
      <c r="A147" s="145" t="s">
        <v>46</v>
      </c>
      <c r="B147" s="146"/>
      <c r="C147" s="147" t="s">
        <v>85</v>
      </c>
      <c r="D147" s="148"/>
      <c r="E147" s="145" t="s">
        <v>474</v>
      </c>
      <c r="F147" s="146"/>
      <c r="G147" s="27"/>
      <c r="H147" s="145"/>
      <c r="I147" s="146"/>
      <c r="J147" s="93" t="s">
        <v>577</v>
      </c>
      <c r="K147" s="27">
        <v>1004585</v>
      </c>
      <c r="L147" s="28">
        <v>1</v>
      </c>
      <c r="M147" s="29">
        <v>399.03</v>
      </c>
      <c r="N147" s="57">
        <f t="shared" si="2"/>
        <v>399.03</v>
      </c>
      <c r="O147" s="26" t="s">
        <v>4</v>
      </c>
      <c r="P147" s="54"/>
    </row>
    <row r="148" spans="1:16" ht="31.2" x14ac:dyDescent="0.25">
      <c r="A148" s="145" t="s">
        <v>46</v>
      </c>
      <c r="B148" s="146"/>
      <c r="C148" s="147" t="s">
        <v>72</v>
      </c>
      <c r="D148" s="148"/>
      <c r="E148" s="145" t="s">
        <v>474</v>
      </c>
      <c r="F148" s="146"/>
      <c r="G148" s="27"/>
      <c r="H148" s="145"/>
      <c r="I148" s="146"/>
      <c r="J148" s="93" t="s">
        <v>578</v>
      </c>
      <c r="K148" s="27">
        <v>1604784</v>
      </c>
      <c r="L148" s="28">
        <v>1</v>
      </c>
      <c r="M148" s="29">
        <v>108.15</v>
      </c>
      <c r="N148" s="57">
        <f t="shared" si="2"/>
        <v>108.15</v>
      </c>
      <c r="O148" s="26" t="s">
        <v>4</v>
      </c>
      <c r="P148" s="54"/>
    </row>
    <row r="149" spans="1:16" ht="78" x14ac:dyDescent="0.25">
      <c r="A149" s="145" t="s">
        <v>46</v>
      </c>
      <c r="B149" s="146"/>
      <c r="C149" s="147" t="s">
        <v>85</v>
      </c>
      <c r="D149" s="148"/>
      <c r="E149" s="145" t="s">
        <v>474</v>
      </c>
      <c r="F149" s="146"/>
      <c r="G149" s="27"/>
      <c r="H149" s="145"/>
      <c r="I149" s="146"/>
      <c r="J149" s="90" t="s">
        <v>579</v>
      </c>
      <c r="K149" s="27">
        <v>1507821</v>
      </c>
      <c r="L149" s="28">
        <v>1</v>
      </c>
      <c r="M149" s="29">
        <v>27.5</v>
      </c>
      <c r="N149" s="57">
        <f t="shared" si="2"/>
        <v>27.5</v>
      </c>
      <c r="O149" s="26" t="s">
        <v>4</v>
      </c>
      <c r="P149" s="54"/>
    </row>
    <row r="150" spans="1:16" ht="78" x14ac:dyDescent="0.25">
      <c r="A150" s="145" t="s">
        <v>46</v>
      </c>
      <c r="B150" s="146"/>
      <c r="C150" s="147" t="s">
        <v>72</v>
      </c>
      <c r="D150" s="148"/>
      <c r="E150" s="145" t="s">
        <v>474</v>
      </c>
      <c r="F150" s="146"/>
      <c r="G150" s="27"/>
      <c r="H150" s="145"/>
      <c r="I150" s="146"/>
      <c r="J150" s="93" t="s">
        <v>580</v>
      </c>
      <c r="K150" s="27">
        <v>1587096</v>
      </c>
      <c r="L150" s="28">
        <v>1</v>
      </c>
      <c r="M150" s="29">
        <v>16.28</v>
      </c>
      <c r="N150" s="57">
        <f t="shared" si="2"/>
        <v>16.28</v>
      </c>
      <c r="O150" s="26" t="s">
        <v>4</v>
      </c>
      <c r="P150" s="54"/>
    </row>
    <row r="151" spans="1:16" ht="31.2" x14ac:dyDescent="0.25">
      <c r="A151" s="145" t="s">
        <v>46</v>
      </c>
      <c r="B151" s="146"/>
      <c r="C151" s="147" t="s">
        <v>72</v>
      </c>
      <c r="D151" s="148"/>
      <c r="E151" s="145" t="s">
        <v>474</v>
      </c>
      <c r="F151" s="146"/>
      <c r="G151" s="27"/>
      <c r="H151" s="145"/>
      <c r="I151" s="146"/>
      <c r="J151" s="93" t="s">
        <v>587</v>
      </c>
      <c r="K151" s="27">
        <v>360420</v>
      </c>
      <c r="L151" s="28">
        <v>1</v>
      </c>
      <c r="M151" s="29">
        <v>65.08</v>
      </c>
      <c r="N151" s="57">
        <f t="shared" si="2"/>
        <v>65.08</v>
      </c>
      <c r="O151" s="26" t="s">
        <v>4</v>
      </c>
      <c r="P151" s="54"/>
    </row>
    <row r="152" spans="1:16" ht="31.2" x14ac:dyDescent="0.25">
      <c r="A152" s="145" t="s">
        <v>46</v>
      </c>
      <c r="B152" s="146"/>
      <c r="C152" s="147" t="s">
        <v>85</v>
      </c>
      <c r="D152" s="148"/>
      <c r="E152" s="145" t="s">
        <v>474</v>
      </c>
      <c r="F152" s="146"/>
      <c r="G152" s="27"/>
      <c r="H152" s="145"/>
      <c r="I152" s="146"/>
      <c r="J152" s="93" t="s">
        <v>586</v>
      </c>
      <c r="K152" s="27">
        <v>20518</v>
      </c>
      <c r="L152" s="28">
        <v>1</v>
      </c>
      <c r="M152" s="29">
        <v>12.19</v>
      </c>
      <c r="N152" s="57">
        <f t="shared" si="2"/>
        <v>12.19</v>
      </c>
      <c r="O152" s="26" t="s">
        <v>4</v>
      </c>
      <c r="P152" s="54"/>
    </row>
    <row r="153" spans="1:16" ht="31.2" x14ac:dyDescent="0.25">
      <c r="A153" s="145" t="s">
        <v>46</v>
      </c>
      <c r="B153" s="146"/>
      <c r="C153" s="147" t="s">
        <v>74</v>
      </c>
      <c r="D153" s="148"/>
      <c r="E153" s="145" t="s">
        <v>474</v>
      </c>
      <c r="F153" s="146"/>
      <c r="G153" s="27"/>
      <c r="H153" s="145"/>
      <c r="I153" s="146"/>
      <c r="J153" s="93" t="s">
        <v>585</v>
      </c>
      <c r="K153" s="27">
        <v>1004566</v>
      </c>
      <c r="L153" s="28">
        <v>1</v>
      </c>
      <c r="M153" s="29">
        <v>121.44</v>
      </c>
      <c r="N153" s="57">
        <f t="shared" si="2"/>
        <v>121.44</v>
      </c>
      <c r="O153" s="26" t="s">
        <v>4</v>
      </c>
      <c r="P153" s="54"/>
    </row>
    <row r="154" spans="1:16" ht="31.2" x14ac:dyDescent="0.25">
      <c r="A154" s="145" t="s">
        <v>46</v>
      </c>
      <c r="B154" s="146"/>
      <c r="C154" s="147" t="s">
        <v>72</v>
      </c>
      <c r="D154" s="148"/>
      <c r="E154" s="145" t="s">
        <v>474</v>
      </c>
      <c r="F154" s="146"/>
      <c r="G154" s="27"/>
      <c r="H154" s="145"/>
      <c r="I154" s="146"/>
      <c r="J154" s="93" t="s">
        <v>584</v>
      </c>
      <c r="K154" s="27">
        <v>1004570</v>
      </c>
      <c r="L154" s="28">
        <v>1</v>
      </c>
      <c r="M154" s="29">
        <v>18.29</v>
      </c>
      <c r="N154" s="57">
        <f t="shared" si="2"/>
        <v>18.29</v>
      </c>
      <c r="O154" s="26" t="s">
        <v>4</v>
      </c>
      <c r="P154" s="54"/>
    </row>
    <row r="155" spans="1:16" ht="15.6" x14ac:dyDescent="0.25">
      <c r="A155" s="145" t="s">
        <v>46</v>
      </c>
      <c r="B155" s="146"/>
      <c r="C155" s="147" t="s">
        <v>72</v>
      </c>
      <c r="D155" s="148"/>
      <c r="E155" s="145" t="s">
        <v>474</v>
      </c>
      <c r="F155" s="146"/>
      <c r="G155" s="27"/>
      <c r="H155" s="145"/>
      <c r="I155" s="146"/>
      <c r="J155" s="93" t="s">
        <v>583</v>
      </c>
      <c r="K155" s="27">
        <v>1389066</v>
      </c>
      <c r="L155" s="28">
        <v>1</v>
      </c>
      <c r="M155" s="29">
        <v>15.43</v>
      </c>
      <c r="N155" s="57">
        <f t="shared" si="2"/>
        <v>15.43</v>
      </c>
      <c r="O155" s="26" t="s">
        <v>4</v>
      </c>
      <c r="P155" s="54"/>
    </row>
    <row r="156" spans="1:16" ht="31.2" x14ac:dyDescent="0.25">
      <c r="A156" s="145" t="s">
        <v>46</v>
      </c>
      <c r="B156" s="146"/>
      <c r="C156" s="147" t="s">
        <v>72</v>
      </c>
      <c r="D156" s="148"/>
      <c r="E156" s="145" t="s">
        <v>474</v>
      </c>
      <c r="F156" s="146"/>
      <c r="G156" s="27"/>
      <c r="H156" s="145"/>
      <c r="I156" s="146"/>
      <c r="J156" s="93" t="s">
        <v>582</v>
      </c>
      <c r="K156" s="27">
        <v>84838</v>
      </c>
      <c r="L156" s="28">
        <v>1</v>
      </c>
      <c r="M156" s="29">
        <v>6.08</v>
      </c>
      <c r="N156" s="57">
        <f t="shared" si="2"/>
        <v>6.08</v>
      </c>
      <c r="O156" s="26" t="s">
        <v>4</v>
      </c>
      <c r="P156" s="54"/>
    </row>
    <row r="157" spans="1:16" ht="31.2" x14ac:dyDescent="0.25">
      <c r="A157" s="145" t="s">
        <v>46</v>
      </c>
      <c r="B157" s="146"/>
      <c r="C157" s="147" t="s">
        <v>72</v>
      </c>
      <c r="D157" s="148"/>
      <c r="E157" s="145" t="s">
        <v>474</v>
      </c>
      <c r="F157" s="146"/>
      <c r="G157" s="27"/>
      <c r="H157" s="145"/>
      <c r="I157" s="146"/>
      <c r="J157" s="27" t="s">
        <v>581</v>
      </c>
      <c r="K157" s="27">
        <v>510410</v>
      </c>
      <c r="L157" s="28">
        <v>1</v>
      </c>
      <c r="M157" s="29">
        <v>16.28</v>
      </c>
      <c r="N157" s="57">
        <f t="shared" si="2"/>
        <v>16.28</v>
      </c>
      <c r="O157" s="26" t="s">
        <v>4</v>
      </c>
      <c r="P157" s="54"/>
    </row>
    <row r="158" spans="1:16" ht="31.2" x14ac:dyDescent="0.25">
      <c r="A158" s="145" t="s">
        <v>64</v>
      </c>
      <c r="B158" s="146"/>
      <c r="C158" s="147" t="s">
        <v>75</v>
      </c>
      <c r="D158" s="148"/>
      <c r="E158" s="145" t="s">
        <v>474</v>
      </c>
      <c r="F158" s="146"/>
      <c r="G158" s="27"/>
      <c r="H158" s="145"/>
      <c r="I158" s="146"/>
      <c r="J158" s="91" t="s">
        <v>588</v>
      </c>
      <c r="K158" s="27">
        <v>583131</v>
      </c>
      <c r="L158" s="28">
        <v>40</v>
      </c>
      <c r="M158" s="29">
        <v>1.33</v>
      </c>
      <c r="N158" s="57">
        <f t="shared" si="2"/>
        <v>53.2</v>
      </c>
      <c r="O158" s="26" t="s">
        <v>4</v>
      </c>
      <c r="P158" s="54"/>
    </row>
    <row r="159" spans="1:16" ht="15.6" x14ac:dyDescent="0.25">
      <c r="A159" s="145" t="s">
        <v>64</v>
      </c>
      <c r="B159" s="146"/>
      <c r="C159" s="147" t="s">
        <v>75</v>
      </c>
      <c r="D159" s="148"/>
      <c r="E159" s="145" t="s">
        <v>474</v>
      </c>
      <c r="F159" s="146"/>
      <c r="G159" s="27"/>
      <c r="H159" s="145"/>
      <c r="I159" s="146"/>
      <c r="J159" s="91" t="s">
        <v>589</v>
      </c>
      <c r="K159" s="27">
        <v>573172</v>
      </c>
      <c r="L159" s="28">
        <v>1</v>
      </c>
      <c r="M159" s="29">
        <v>92.27</v>
      </c>
      <c r="N159" s="57">
        <f t="shared" si="2"/>
        <v>92.27</v>
      </c>
      <c r="O159" s="26" t="s">
        <v>4</v>
      </c>
      <c r="P159" s="54"/>
    </row>
    <row r="160" spans="1:16" ht="15.6" x14ac:dyDescent="0.25">
      <c r="A160" s="145" t="s">
        <v>64</v>
      </c>
      <c r="B160" s="146"/>
      <c r="C160" s="147" t="s">
        <v>75</v>
      </c>
      <c r="D160" s="148"/>
      <c r="E160" s="145" t="s">
        <v>474</v>
      </c>
      <c r="F160" s="146"/>
      <c r="G160" s="27"/>
      <c r="H160" s="145"/>
      <c r="I160" s="146"/>
      <c r="J160" s="91" t="s">
        <v>590</v>
      </c>
      <c r="K160" s="27">
        <v>531545</v>
      </c>
      <c r="L160" s="28">
        <v>10</v>
      </c>
      <c r="M160" s="29">
        <v>12.46</v>
      </c>
      <c r="N160" s="57">
        <f t="shared" si="2"/>
        <v>124.60000000000001</v>
      </c>
      <c r="O160" s="26" t="s">
        <v>4</v>
      </c>
      <c r="P160" s="54"/>
    </row>
    <row r="161" spans="1:16" ht="46.8" x14ac:dyDescent="0.25">
      <c r="A161" s="145" t="s">
        <v>64</v>
      </c>
      <c r="B161" s="146"/>
      <c r="C161" s="147" t="s">
        <v>72</v>
      </c>
      <c r="D161" s="148"/>
      <c r="E161" s="145" t="s">
        <v>474</v>
      </c>
      <c r="F161" s="146"/>
      <c r="G161" s="27"/>
      <c r="H161" s="145"/>
      <c r="I161" s="146"/>
      <c r="J161" s="93" t="s">
        <v>591</v>
      </c>
      <c r="K161" s="27">
        <v>1597454</v>
      </c>
      <c r="L161" s="28">
        <v>20</v>
      </c>
      <c r="M161" s="29">
        <v>4.63</v>
      </c>
      <c r="N161" s="57">
        <f t="shared" si="2"/>
        <v>92.6</v>
      </c>
      <c r="O161" s="26" t="s">
        <v>4</v>
      </c>
      <c r="P161" s="54"/>
    </row>
    <row r="162" spans="1:16" ht="15.6" x14ac:dyDescent="0.25">
      <c r="A162" s="145" t="s">
        <v>64</v>
      </c>
      <c r="B162" s="146"/>
      <c r="C162" s="147" t="s">
        <v>66</v>
      </c>
      <c r="D162" s="148"/>
      <c r="E162" s="145" t="s">
        <v>474</v>
      </c>
      <c r="F162" s="146"/>
      <c r="G162" s="27"/>
      <c r="H162" s="145"/>
      <c r="I162" s="146"/>
      <c r="J162" s="93" t="s">
        <v>607</v>
      </c>
      <c r="K162" s="27">
        <v>1407120</v>
      </c>
      <c r="L162" s="28">
        <v>2</v>
      </c>
      <c r="M162" s="29">
        <v>245.57</v>
      </c>
      <c r="N162" s="57">
        <f t="shared" si="2"/>
        <v>491.14</v>
      </c>
      <c r="O162" s="26" t="s">
        <v>4</v>
      </c>
      <c r="P162" s="54"/>
    </row>
    <row r="163" spans="1:16" ht="31.2" x14ac:dyDescent="0.25">
      <c r="A163" s="145" t="s">
        <v>64</v>
      </c>
      <c r="B163" s="146"/>
      <c r="C163" s="147" t="s">
        <v>75</v>
      </c>
      <c r="D163" s="148"/>
      <c r="E163" s="145" t="s">
        <v>474</v>
      </c>
      <c r="F163" s="146"/>
      <c r="G163" s="27"/>
      <c r="H163" s="145"/>
      <c r="I163" s="146"/>
      <c r="J163" s="91" t="s">
        <v>606</v>
      </c>
      <c r="K163" s="27">
        <v>2003989</v>
      </c>
      <c r="L163" s="28">
        <v>2</v>
      </c>
      <c r="M163" s="29">
        <v>61.88</v>
      </c>
      <c r="N163" s="57">
        <f t="shared" si="2"/>
        <v>123.76</v>
      </c>
      <c r="O163" s="26" t="s">
        <v>4</v>
      </c>
      <c r="P163" s="54"/>
    </row>
    <row r="164" spans="1:16" ht="31.2" x14ac:dyDescent="0.25">
      <c r="A164" s="145" t="s">
        <v>64</v>
      </c>
      <c r="B164" s="146"/>
      <c r="C164" s="147" t="s">
        <v>75</v>
      </c>
      <c r="D164" s="148"/>
      <c r="E164" s="145" t="s">
        <v>474</v>
      </c>
      <c r="F164" s="146"/>
      <c r="G164" s="27"/>
      <c r="H164" s="145"/>
      <c r="I164" s="146"/>
      <c r="J164" s="93" t="s">
        <v>605</v>
      </c>
      <c r="K164" s="27">
        <v>1489665</v>
      </c>
      <c r="L164" s="28">
        <v>2</v>
      </c>
      <c r="M164" s="29">
        <v>38.68</v>
      </c>
      <c r="N164" s="57">
        <f t="shared" si="2"/>
        <v>77.36</v>
      </c>
      <c r="O164" s="26" t="s">
        <v>4</v>
      </c>
      <c r="P164" s="54"/>
    </row>
    <row r="165" spans="1:16" ht="31.2" x14ac:dyDescent="0.25">
      <c r="A165" s="145" t="s">
        <v>64</v>
      </c>
      <c r="B165" s="146"/>
      <c r="C165" s="147" t="s">
        <v>75</v>
      </c>
      <c r="D165" s="148"/>
      <c r="E165" s="145" t="s">
        <v>474</v>
      </c>
      <c r="F165" s="146"/>
      <c r="G165" s="27"/>
      <c r="H165" s="145"/>
      <c r="I165" s="146"/>
      <c r="J165" s="93" t="s">
        <v>604</v>
      </c>
      <c r="K165" s="27">
        <v>1489664</v>
      </c>
      <c r="L165" s="28">
        <v>2</v>
      </c>
      <c r="M165" s="29">
        <v>193.42</v>
      </c>
      <c r="N165" s="57">
        <f t="shared" si="2"/>
        <v>386.84</v>
      </c>
      <c r="O165" s="26" t="s">
        <v>4</v>
      </c>
      <c r="P165" s="54"/>
    </row>
    <row r="166" spans="1:16" ht="31.2" x14ac:dyDescent="0.25">
      <c r="A166" s="145" t="s">
        <v>64</v>
      </c>
      <c r="B166" s="146"/>
      <c r="C166" s="147" t="s">
        <v>75</v>
      </c>
      <c r="D166" s="148"/>
      <c r="E166" s="145" t="s">
        <v>474</v>
      </c>
      <c r="F166" s="146"/>
      <c r="G166" s="27"/>
      <c r="H166" s="145"/>
      <c r="I166" s="146"/>
      <c r="J166" s="93" t="s">
        <v>603</v>
      </c>
      <c r="K166" s="27">
        <v>1594308</v>
      </c>
      <c r="L166" s="28">
        <v>2</v>
      </c>
      <c r="M166" s="29">
        <v>14.67</v>
      </c>
      <c r="N166" s="57">
        <f t="shared" si="2"/>
        <v>29.34</v>
      </c>
      <c r="O166" s="26" t="s">
        <v>4</v>
      </c>
      <c r="P166" s="54"/>
    </row>
    <row r="167" spans="1:16" ht="62.4" x14ac:dyDescent="0.25">
      <c r="A167" s="145" t="s">
        <v>64</v>
      </c>
      <c r="B167" s="146"/>
      <c r="C167" s="147" t="s">
        <v>72</v>
      </c>
      <c r="D167" s="148"/>
      <c r="E167" s="145" t="s">
        <v>474</v>
      </c>
      <c r="F167" s="146"/>
      <c r="G167" s="27"/>
      <c r="H167" s="145"/>
      <c r="I167" s="146"/>
      <c r="J167" s="93" t="s">
        <v>602</v>
      </c>
      <c r="K167" s="27">
        <v>1500337</v>
      </c>
      <c r="L167" s="28">
        <v>1</v>
      </c>
      <c r="M167" s="29">
        <v>69.59</v>
      </c>
      <c r="N167" s="57">
        <f t="shared" si="2"/>
        <v>69.59</v>
      </c>
      <c r="O167" s="26" t="s">
        <v>4</v>
      </c>
      <c r="P167" s="54"/>
    </row>
    <row r="168" spans="1:16" ht="46.8" x14ac:dyDescent="0.25">
      <c r="A168" s="145" t="s">
        <v>64</v>
      </c>
      <c r="B168" s="146"/>
      <c r="C168" s="147" t="s">
        <v>72</v>
      </c>
      <c r="D168" s="148"/>
      <c r="E168" s="145" t="s">
        <v>474</v>
      </c>
      <c r="F168" s="146"/>
      <c r="G168" s="27"/>
      <c r="H168" s="145"/>
      <c r="I168" s="146"/>
      <c r="J168" s="93" t="s">
        <v>601</v>
      </c>
      <c r="K168" s="27">
        <v>2000877</v>
      </c>
      <c r="L168" s="28">
        <v>1</v>
      </c>
      <c r="M168" s="29">
        <v>146.22</v>
      </c>
      <c r="N168" s="57">
        <f t="shared" si="2"/>
        <v>146.22</v>
      </c>
      <c r="O168" s="26" t="s">
        <v>4</v>
      </c>
      <c r="P168" s="54"/>
    </row>
    <row r="169" spans="1:16" ht="31.2" x14ac:dyDescent="0.25">
      <c r="A169" s="145" t="s">
        <v>64</v>
      </c>
      <c r="B169" s="146"/>
      <c r="C169" s="147" t="s">
        <v>75</v>
      </c>
      <c r="D169" s="148"/>
      <c r="E169" s="145" t="s">
        <v>474</v>
      </c>
      <c r="F169" s="146"/>
      <c r="G169" s="27"/>
      <c r="H169" s="145"/>
      <c r="I169" s="146"/>
      <c r="J169" s="93" t="s">
        <v>600</v>
      </c>
      <c r="K169" s="27">
        <v>577918</v>
      </c>
      <c r="L169" s="28">
        <v>30</v>
      </c>
      <c r="M169" s="29">
        <v>1.91</v>
      </c>
      <c r="N169" s="57">
        <f t="shared" si="2"/>
        <v>57.3</v>
      </c>
      <c r="O169" s="26" t="s">
        <v>4</v>
      </c>
      <c r="P169" s="54"/>
    </row>
    <row r="170" spans="1:16" ht="46.8" x14ac:dyDescent="0.25">
      <c r="A170" s="145" t="s">
        <v>64</v>
      </c>
      <c r="B170" s="146"/>
      <c r="C170" s="147" t="s">
        <v>72</v>
      </c>
      <c r="D170" s="148"/>
      <c r="E170" s="145" t="s">
        <v>474</v>
      </c>
      <c r="F170" s="146"/>
      <c r="G170" s="27"/>
      <c r="H170" s="145"/>
      <c r="I170" s="146"/>
      <c r="J170" s="93" t="s">
        <v>599</v>
      </c>
      <c r="K170" s="27">
        <v>1012575</v>
      </c>
      <c r="L170" s="28">
        <v>4</v>
      </c>
      <c r="M170" s="29">
        <v>41.46</v>
      </c>
      <c r="N170" s="57">
        <f t="shared" si="2"/>
        <v>165.84</v>
      </c>
      <c r="O170" s="26" t="s">
        <v>4</v>
      </c>
      <c r="P170" s="54"/>
    </row>
    <row r="171" spans="1:16" ht="46.8" x14ac:dyDescent="0.25">
      <c r="A171" s="145" t="s">
        <v>64</v>
      </c>
      <c r="B171" s="146"/>
      <c r="C171" s="147" t="s">
        <v>72</v>
      </c>
      <c r="D171" s="148"/>
      <c r="E171" s="145" t="s">
        <v>474</v>
      </c>
      <c r="F171" s="146"/>
      <c r="G171" s="27"/>
      <c r="H171" s="145"/>
      <c r="I171" s="146"/>
      <c r="J171" s="93" t="s">
        <v>598</v>
      </c>
      <c r="K171" s="27">
        <v>1570842</v>
      </c>
      <c r="L171" s="28">
        <v>2</v>
      </c>
      <c r="M171" s="29">
        <v>31.78</v>
      </c>
      <c r="N171" s="57">
        <f t="shared" si="2"/>
        <v>63.56</v>
      </c>
      <c r="O171" s="26" t="s">
        <v>4</v>
      </c>
      <c r="P171" s="54"/>
    </row>
    <row r="172" spans="1:16" ht="31.2" x14ac:dyDescent="0.25">
      <c r="A172" s="145" t="s">
        <v>64</v>
      </c>
      <c r="B172" s="146"/>
      <c r="C172" s="147" t="s">
        <v>72</v>
      </c>
      <c r="D172" s="148"/>
      <c r="E172" s="145" t="s">
        <v>474</v>
      </c>
      <c r="F172" s="146"/>
      <c r="G172" s="27"/>
      <c r="H172" s="145"/>
      <c r="I172" s="146"/>
      <c r="J172" s="93" t="s">
        <v>597</v>
      </c>
      <c r="K172" s="27">
        <v>464393</v>
      </c>
      <c r="L172" s="28">
        <v>5</v>
      </c>
      <c r="M172" s="29">
        <v>6.66</v>
      </c>
      <c r="N172" s="57">
        <f t="shared" si="2"/>
        <v>33.299999999999997</v>
      </c>
      <c r="O172" s="26" t="s">
        <v>4</v>
      </c>
      <c r="P172" s="54"/>
    </row>
    <row r="173" spans="1:16" ht="15.6" x14ac:dyDescent="0.25">
      <c r="A173" s="145" t="s">
        <v>64</v>
      </c>
      <c r="B173" s="146"/>
      <c r="C173" s="147" t="s">
        <v>72</v>
      </c>
      <c r="D173" s="148"/>
      <c r="E173" s="145" t="s">
        <v>474</v>
      </c>
      <c r="F173" s="146"/>
      <c r="G173" s="27"/>
      <c r="H173" s="145"/>
      <c r="I173" s="146"/>
      <c r="J173" s="93" t="s">
        <v>596</v>
      </c>
      <c r="K173" s="27">
        <v>16788</v>
      </c>
      <c r="L173" s="28">
        <v>1</v>
      </c>
      <c r="M173" s="29">
        <v>5.79</v>
      </c>
      <c r="N173" s="57">
        <f t="shared" si="2"/>
        <v>5.79</v>
      </c>
      <c r="O173" s="26" t="s">
        <v>4</v>
      </c>
      <c r="P173" s="54"/>
    </row>
    <row r="174" spans="1:16" ht="46.8" x14ac:dyDescent="0.25">
      <c r="A174" s="145" t="s">
        <v>64</v>
      </c>
      <c r="B174" s="146"/>
      <c r="C174" s="147" t="s">
        <v>72</v>
      </c>
      <c r="D174" s="148"/>
      <c r="E174" s="145" t="s">
        <v>474</v>
      </c>
      <c r="F174" s="146"/>
      <c r="G174" s="27"/>
      <c r="H174" s="145"/>
      <c r="I174" s="146"/>
      <c r="J174" s="93" t="s">
        <v>595</v>
      </c>
      <c r="K174" s="27">
        <v>1285254</v>
      </c>
      <c r="L174" s="28">
        <v>1</v>
      </c>
      <c r="M174" s="29">
        <v>2.72</v>
      </c>
      <c r="N174" s="57">
        <f t="shared" si="2"/>
        <v>2.72</v>
      </c>
      <c r="O174" s="26" t="s">
        <v>4</v>
      </c>
      <c r="P174" s="54"/>
    </row>
    <row r="175" spans="1:16" ht="31.2" x14ac:dyDescent="0.25">
      <c r="A175" s="145" t="s">
        <v>64</v>
      </c>
      <c r="B175" s="146"/>
      <c r="C175" s="147" t="s">
        <v>72</v>
      </c>
      <c r="D175" s="148"/>
      <c r="E175" s="145" t="s">
        <v>474</v>
      </c>
      <c r="F175" s="146"/>
      <c r="G175" s="27"/>
      <c r="H175" s="145"/>
      <c r="I175" s="146"/>
      <c r="J175" s="93" t="s">
        <v>594</v>
      </c>
      <c r="K175" s="27">
        <v>1370035</v>
      </c>
      <c r="L175" s="28">
        <v>1</v>
      </c>
      <c r="M175" s="29">
        <v>36.71</v>
      </c>
      <c r="N175" s="57">
        <f t="shared" si="2"/>
        <v>36.71</v>
      </c>
      <c r="O175" s="26" t="s">
        <v>4</v>
      </c>
      <c r="P175" s="54"/>
    </row>
    <row r="176" spans="1:16" ht="31.2" x14ac:dyDescent="0.25">
      <c r="A176" s="145" t="s">
        <v>64</v>
      </c>
      <c r="B176" s="146"/>
      <c r="C176" s="147" t="s">
        <v>72</v>
      </c>
      <c r="D176" s="148"/>
      <c r="E176" s="145" t="s">
        <v>474</v>
      </c>
      <c r="F176" s="146"/>
      <c r="G176" s="27"/>
      <c r="H176" s="145"/>
      <c r="I176" s="146"/>
      <c r="J176" s="93" t="s">
        <v>593</v>
      </c>
      <c r="K176" s="27">
        <v>11179</v>
      </c>
      <c r="L176" s="28">
        <v>1</v>
      </c>
      <c r="M176" s="29">
        <v>119.96</v>
      </c>
      <c r="N176" s="57">
        <f t="shared" si="2"/>
        <v>119.96</v>
      </c>
      <c r="O176" s="26" t="s">
        <v>4</v>
      </c>
      <c r="P176" s="54"/>
    </row>
    <row r="177" spans="1:16" ht="31.2" x14ac:dyDescent="0.25">
      <c r="A177" s="145" t="s">
        <v>64</v>
      </c>
      <c r="B177" s="146"/>
      <c r="C177" s="147" t="s">
        <v>72</v>
      </c>
      <c r="D177" s="148"/>
      <c r="E177" s="145" t="s">
        <v>474</v>
      </c>
      <c r="F177" s="146"/>
      <c r="G177" s="27"/>
      <c r="H177" s="145"/>
      <c r="I177" s="146"/>
      <c r="J177" s="93" t="s">
        <v>592</v>
      </c>
      <c r="K177" s="27">
        <v>1595115</v>
      </c>
      <c r="L177" s="28">
        <v>1</v>
      </c>
      <c r="M177" s="29">
        <v>3.47</v>
      </c>
      <c r="N177" s="57">
        <f t="shared" si="2"/>
        <v>3.47</v>
      </c>
      <c r="O177" s="26" t="s">
        <v>4</v>
      </c>
      <c r="P177" s="54"/>
    </row>
    <row r="178" spans="1:16" ht="62.4" x14ac:dyDescent="0.25">
      <c r="A178" s="145" t="s">
        <v>77</v>
      </c>
      <c r="B178" s="146"/>
      <c r="C178" s="147" t="s">
        <v>72</v>
      </c>
      <c r="D178" s="148"/>
      <c r="E178" s="145" t="s">
        <v>474</v>
      </c>
      <c r="F178" s="146"/>
      <c r="G178" s="27"/>
      <c r="H178" s="145"/>
      <c r="I178" s="146"/>
      <c r="J178" s="93" t="s">
        <v>611</v>
      </c>
      <c r="K178" s="91">
        <v>1445794</v>
      </c>
      <c r="L178" s="28">
        <v>1</v>
      </c>
      <c r="M178" s="29">
        <v>179.99</v>
      </c>
      <c r="N178" s="57">
        <f t="shared" si="2"/>
        <v>179.99</v>
      </c>
      <c r="O178" s="26" t="s">
        <v>4</v>
      </c>
      <c r="P178" s="54"/>
    </row>
    <row r="179" spans="1:16" ht="68.25" customHeight="1" x14ac:dyDescent="0.25">
      <c r="A179" s="145" t="s">
        <v>77</v>
      </c>
      <c r="B179" s="146"/>
      <c r="C179" s="147" t="s">
        <v>90</v>
      </c>
      <c r="D179" s="148"/>
      <c r="E179" s="145" t="s">
        <v>474</v>
      </c>
      <c r="F179" s="146"/>
      <c r="G179" s="27" t="s">
        <v>481</v>
      </c>
      <c r="H179" s="145"/>
      <c r="I179" s="146"/>
      <c r="J179" s="93" t="s">
        <v>612</v>
      </c>
      <c r="K179" s="91">
        <v>1333020</v>
      </c>
      <c r="L179" s="28">
        <v>3</v>
      </c>
      <c r="M179" s="29">
        <v>292.45999999999998</v>
      </c>
      <c r="N179" s="57">
        <f t="shared" si="2"/>
        <v>877.37999999999988</v>
      </c>
      <c r="O179" s="26" t="s">
        <v>4</v>
      </c>
      <c r="P179" s="54"/>
    </row>
    <row r="180" spans="1:16" ht="31.5" customHeight="1" x14ac:dyDescent="0.25">
      <c r="A180" s="145" t="s">
        <v>77</v>
      </c>
      <c r="B180" s="146"/>
      <c r="C180" s="147" t="s">
        <v>72</v>
      </c>
      <c r="D180" s="148"/>
      <c r="E180" s="145" t="s">
        <v>474</v>
      </c>
      <c r="F180" s="146"/>
      <c r="G180" s="27"/>
      <c r="H180" s="145"/>
      <c r="I180" s="146"/>
      <c r="J180" s="91" t="s">
        <v>613</v>
      </c>
      <c r="K180" s="27">
        <v>40617</v>
      </c>
      <c r="L180" s="28">
        <v>1</v>
      </c>
      <c r="M180" s="29">
        <v>4.99</v>
      </c>
      <c r="N180" s="57">
        <f t="shared" si="2"/>
        <v>4.99</v>
      </c>
      <c r="O180" s="26" t="s">
        <v>4</v>
      </c>
      <c r="P180" s="54"/>
    </row>
    <row r="181" spans="1:16" ht="62.4" x14ac:dyDescent="0.25">
      <c r="A181" s="145" t="s">
        <v>77</v>
      </c>
      <c r="B181" s="146"/>
      <c r="C181" s="147" t="s">
        <v>72</v>
      </c>
      <c r="D181" s="148"/>
      <c r="E181" s="145" t="s">
        <v>474</v>
      </c>
      <c r="F181" s="146"/>
      <c r="G181" s="27" t="s">
        <v>615</v>
      </c>
      <c r="H181" s="145"/>
      <c r="I181" s="146"/>
      <c r="J181" s="93" t="s">
        <v>614</v>
      </c>
      <c r="K181" s="27">
        <v>1296306</v>
      </c>
      <c r="L181" s="28">
        <v>1</v>
      </c>
      <c r="M181" s="29">
        <v>21.52</v>
      </c>
      <c r="N181" s="57">
        <f t="shared" si="2"/>
        <v>21.52</v>
      </c>
      <c r="O181" s="26" t="s">
        <v>4</v>
      </c>
      <c r="P181" s="54"/>
    </row>
    <row r="182" spans="1:16" ht="31.2" x14ac:dyDescent="0.25">
      <c r="A182" s="145" t="s">
        <v>77</v>
      </c>
      <c r="B182" s="146"/>
      <c r="C182" s="147" t="s">
        <v>72</v>
      </c>
      <c r="D182" s="148"/>
      <c r="E182" s="145" t="s">
        <v>474</v>
      </c>
      <c r="F182" s="146"/>
      <c r="G182" s="27"/>
      <c r="H182" s="145"/>
      <c r="I182" s="146"/>
      <c r="J182" s="93" t="s">
        <v>616</v>
      </c>
      <c r="K182" s="27">
        <v>679185</v>
      </c>
      <c r="L182" s="28">
        <v>1</v>
      </c>
      <c r="M182" s="29">
        <v>1700.02</v>
      </c>
      <c r="N182" s="57">
        <f t="shared" si="2"/>
        <v>1700.02</v>
      </c>
      <c r="O182" s="26" t="s">
        <v>4</v>
      </c>
      <c r="P182" s="54"/>
    </row>
    <row r="183" spans="1:16" ht="46.8" x14ac:dyDescent="0.25">
      <c r="A183" s="145" t="s">
        <v>77</v>
      </c>
      <c r="B183" s="146"/>
      <c r="C183" s="147" t="s">
        <v>72</v>
      </c>
      <c r="D183" s="148"/>
      <c r="E183" s="145" t="s">
        <v>474</v>
      </c>
      <c r="F183" s="146"/>
      <c r="G183" s="27"/>
      <c r="H183" s="145"/>
      <c r="I183" s="146"/>
      <c r="J183" s="93" t="s">
        <v>617</v>
      </c>
      <c r="K183" s="27">
        <v>1336672</v>
      </c>
      <c r="L183" s="28">
        <v>1</v>
      </c>
      <c r="M183" s="29">
        <v>407.21</v>
      </c>
      <c r="N183" s="57">
        <f t="shared" si="2"/>
        <v>407.21</v>
      </c>
      <c r="O183" s="26" t="s">
        <v>4</v>
      </c>
      <c r="P183" s="54"/>
    </row>
    <row r="184" spans="1:16" ht="31.2" x14ac:dyDescent="0.25">
      <c r="A184" s="145" t="s">
        <v>77</v>
      </c>
      <c r="B184" s="146"/>
      <c r="C184" s="147" t="s">
        <v>72</v>
      </c>
      <c r="D184" s="148"/>
      <c r="E184" s="145" t="s">
        <v>474</v>
      </c>
      <c r="F184" s="146"/>
      <c r="G184" s="27"/>
      <c r="H184" s="145"/>
      <c r="I184" s="146"/>
      <c r="J184" s="91" t="s">
        <v>622</v>
      </c>
      <c r="K184" s="91">
        <v>1285254</v>
      </c>
      <c r="L184" s="28">
        <v>3</v>
      </c>
      <c r="M184" s="29">
        <v>4.29</v>
      </c>
      <c r="N184" s="57">
        <f t="shared" si="2"/>
        <v>12.870000000000001</v>
      </c>
      <c r="O184" s="26" t="s">
        <v>4</v>
      </c>
      <c r="P184" s="54"/>
    </row>
    <row r="185" spans="1:16" ht="31.2" x14ac:dyDescent="0.25">
      <c r="A185" s="145" t="s">
        <v>77</v>
      </c>
      <c r="B185" s="146"/>
      <c r="C185" s="147" t="s">
        <v>72</v>
      </c>
      <c r="D185" s="148"/>
      <c r="E185" s="145" t="s">
        <v>474</v>
      </c>
      <c r="F185" s="146"/>
      <c r="G185" s="27"/>
      <c r="H185" s="145"/>
      <c r="I185" s="146"/>
      <c r="J185" s="93" t="s">
        <v>621</v>
      </c>
      <c r="K185" s="91">
        <v>16785</v>
      </c>
      <c r="L185" s="28">
        <v>3</v>
      </c>
      <c r="M185" s="29">
        <v>4.59</v>
      </c>
      <c r="N185" s="57">
        <f t="shared" si="2"/>
        <v>13.77</v>
      </c>
      <c r="O185" s="26" t="s">
        <v>4</v>
      </c>
      <c r="P185" s="54"/>
    </row>
    <row r="186" spans="1:16" ht="78" x14ac:dyDescent="0.25">
      <c r="A186" s="145" t="s">
        <v>77</v>
      </c>
      <c r="B186" s="146"/>
      <c r="C186" s="147" t="s">
        <v>72</v>
      </c>
      <c r="D186" s="148"/>
      <c r="E186" s="145" t="s">
        <v>474</v>
      </c>
      <c r="F186" s="146"/>
      <c r="G186" s="27"/>
      <c r="H186" s="145"/>
      <c r="I186" s="146"/>
      <c r="J186" s="91" t="s">
        <v>623</v>
      </c>
      <c r="K186" s="91">
        <v>1370038</v>
      </c>
      <c r="L186" s="28">
        <v>3</v>
      </c>
      <c r="M186" s="29">
        <v>9.9700000000000006</v>
      </c>
      <c r="N186" s="57">
        <f t="shared" si="2"/>
        <v>29.910000000000004</v>
      </c>
      <c r="O186" s="26" t="s">
        <v>4</v>
      </c>
      <c r="P186" s="54"/>
    </row>
    <row r="187" spans="1:16" ht="78" x14ac:dyDescent="0.25">
      <c r="A187" s="145" t="s">
        <v>77</v>
      </c>
      <c r="B187" s="146"/>
      <c r="C187" s="147" t="s">
        <v>72</v>
      </c>
      <c r="D187" s="148"/>
      <c r="E187" s="145" t="s">
        <v>474</v>
      </c>
      <c r="F187" s="146"/>
      <c r="G187" s="27"/>
      <c r="H187" s="145"/>
      <c r="I187" s="146"/>
      <c r="J187" s="93" t="s">
        <v>620</v>
      </c>
      <c r="K187" s="91" t="s">
        <v>618</v>
      </c>
      <c r="L187" s="28">
        <v>3</v>
      </c>
      <c r="M187" s="29">
        <v>9.24</v>
      </c>
      <c r="N187" s="57">
        <f t="shared" si="2"/>
        <v>27.72</v>
      </c>
      <c r="O187" s="26" t="s">
        <v>4</v>
      </c>
      <c r="P187" s="54"/>
    </row>
    <row r="188" spans="1:16" ht="46.8" x14ac:dyDescent="0.25">
      <c r="A188" s="145" t="s">
        <v>77</v>
      </c>
      <c r="B188" s="146"/>
      <c r="C188" s="147" t="s">
        <v>72</v>
      </c>
      <c r="D188" s="148"/>
      <c r="E188" s="145" t="s">
        <v>474</v>
      </c>
      <c r="F188" s="146"/>
      <c r="G188" s="27"/>
      <c r="H188" s="145"/>
      <c r="I188" s="146"/>
      <c r="J188" s="93" t="s">
        <v>619</v>
      </c>
      <c r="K188" s="91">
        <v>1493160</v>
      </c>
      <c r="L188" s="28">
        <v>1</v>
      </c>
      <c r="M188" s="29">
        <v>29.99</v>
      </c>
      <c r="N188" s="57">
        <f t="shared" si="2"/>
        <v>29.99</v>
      </c>
      <c r="O188" s="26" t="s">
        <v>4</v>
      </c>
      <c r="P188" s="54"/>
    </row>
    <row r="189" spans="1:16" ht="62.4" x14ac:dyDescent="0.25">
      <c r="A189" s="145" t="s">
        <v>45</v>
      </c>
      <c r="B189" s="146"/>
      <c r="C189" s="147" t="s">
        <v>72</v>
      </c>
      <c r="D189" s="148"/>
      <c r="E189" s="145" t="s">
        <v>548</v>
      </c>
      <c r="F189" s="146"/>
      <c r="G189" s="27" t="s">
        <v>625</v>
      </c>
      <c r="H189" s="145" t="s">
        <v>628</v>
      </c>
      <c r="I189" s="146"/>
      <c r="J189" s="91" t="s">
        <v>624</v>
      </c>
      <c r="K189" s="27" t="s">
        <v>626</v>
      </c>
      <c r="L189" s="28">
        <v>2</v>
      </c>
      <c r="M189" s="29">
        <v>377.3</v>
      </c>
      <c r="N189" s="57">
        <f t="shared" si="2"/>
        <v>754.6</v>
      </c>
      <c r="O189" s="26"/>
      <c r="P189" s="54"/>
    </row>
    <row r="190" spans="1:16" ht="31.2" x14ac:dyDescent="0.25">
      <c r="A190" s="145" t="s">
        <v>45</v>
      </c>
      <c r="B190" s="146"/>
      <c r="C190" s="147" t="s">
        <v>72</v>
      </c>
      <c r="D190" s="148"/>
      <c r="E190" s="145" t="s">
        <v>548</v>
      </c>
      <c r="F190" s="146"/>
      <c r="G190" s="27" t="s">
        <v>625</v>
      </c>
      <c r="H190" s="145" t="s">
        <v>629</v>
      </c>
      <c r="I190" s="146"/>
      <c r="J190" s="93" t="s">
        <v>630</v>
      </c>
      <c r="K190" s="27" t="s">
        <v>627</v>
      </c>
      <c r="L190" s="28">
        <v>1</v>
      </c>
      <c r="M190" s="29">
        <v>377.3</v>
      </c>
      <c r="N190" s="57">
        <f t="shared" si="2"/>
        <v>377.3</v>
      </c>
      <c r="O190" s="26"/>
      <c r="P190" s="54"/>
    </row>
    <row r="191" spans="1:16" ht="62.4" x14ac:dyDescent="0.25">
      <c r="A191" s="145" t="s">
        <v>45</v>
      </c>
      <c r="B191" s="146"/>
      <c r="C191" s="147" t="s">
        <v>72</v>
      </c>
      <c r="D191" s="148"/>
      <c r="E191" s="145" t="s">
        <v>548</v>
      </c>
      <c r="F191" s="146"/>
      <c r="G191" s="91" t="s">
        <v>637</v>
      </c>
      <c r="H191" s="145"/>
      <c r="I191" s="146"/>
      <c r="J191" s="93" t="s">
        <v>638</v>
      </c>
      <c r="K191" s="27">
        <v>3585544</v>
      </c>
      <c r="L191" s="28">
        <v>3</v>
      </c>
      <c r="M191" s="29">
        <v>179.1</v>
      </c>
      <c r="N191" s="57">
        <f t="shared" si="2"/>
        <v>537.29999999999995</v>
      </c>
      <c r="O191" s="26"/>
      <c r="P191" s="54"/>
    </row>
    <row r="192" spans="1:16" ht="31.2" x14ac:dyDescent="0.25">
      <c r="A192" s="145" t="s">
        <v>45</v>
      </c>
      <c r="B192" s="146"/>
      <c r="C192" s="147" t="s">
        <v>72</v>
      </c>
      <c r="D192" s="148"/>
      <c r="E192" s="145" t="s">
        <v>548</v>
      </c>
      <c r="F192" s="146"/>
      <c r="G192" s="91" t="s">
        <v>640</v>
      </c>
      <c r="H192" s="145"/>
      <c r="I192" s="146"/>
      <c r="J192" s="93" t="s">
        <v>639</v>
      </c>
      <c r="K192" s="27" t="s">
        <v>631</v>
      </c>
      <c r="L192" s="28">
        <v>1</v>
      </c>
      <c r="M192" s="29">
        <v>723.8</v>
      </c>
      <c r="N192" s="57">
        <f t="shared" si="2"/>
        <v>723.8</v>
      </c>
      <c r="O192" s="26"/>
      <c r="P192" s="54"/>
    </row>
    <row r="193" spans="1:16" ht="46.8" x14ac:dyDescent="0.25">
      <c r="A193" s="145" t="s">
        <v>45</v>
      </c>
      <c r="B193" s="146"/>
      <c r="C193" s="147" t="s">
        <v>72</v>
      </c>
      <c r="D193" s="148"/>
      <c r="E193" s="145" t="s">
        <v>548</v>
      </c>
      <c r="F193" s="146"/>
      <c r="G193" s="91" t="s">
        <v>642</v>
      </c>
      <c r="H193" s="145"/>
      <c r="I193" s="146"/>
      <c r="J193" s="93" t="s">
        <v>641</v>
      </c>
      <c r="K193" s="27" t="s">
        <v>634</v>
      </c>
      <c r="L193" s="28">
        <v>1</v>
      </c>
      <c r="M193" s="29">
        <v>1411.8</v>
      </c>
      <c r="N193" s="57">
        <f t="shared" si="2"/>
        <v>1411.8</v>
      </c>
      <c r="O193" s="26"/>
      <c r="P193" s="54"/>
    </row>
    <row r="194" spans="1:16" ht="62.4" x14ac:dyDescent="0.25">
      <c r="A194" s="145" t="s">
        <v>45</v>
      </c>
      <c r="B194" s="146"/>
      <c r="C194" s="147" t="s">
        <v>72</v>
      </c>
      <c r="D194" s="148"/>
      <c r="E194" s="145" t="s">
        <v>548</v>
      </c>
      <c r="F194" s="146"/>
      <c r="G194" s="27" t="s">
        <v>644</v>
      </c>
      <c r="H194" s="145" t="s">
        <v>645</v>
      </c>
      <c r="I194" s="146"/>
      <c r="J194" s="93" t="s">
        <v>643</v>
      </c>
      <c r="K194" s="27" t="s">
        <v>632</v>
      </c>
      <c r="L194" s="28">
        <v>3</v>
      </c>
      <c r="M194" s="29">
        <v>192.48</v>
      </c>
      <c r="N194" s="57">
        <f t="shared" si="2"/>
        <v>577.43999999999994</v>
      </c>
      <c r="O194" s="26"/>
      <c r="P194" s="54"/>
    </row>
    <row r="195" spans="1:16" ht="62.4" x14ac:dyDescent="0.25">
      <c r="A195" s="145" t="s">
        <v>45</v>
      </c>
      <c r="B195" s="146"/>
      <c r="C195" s="147" t="s">
        <v>72</v>
      </c>
      <c r="D195" s="148"/>
      <c r="E195" s="145" t="s">
        <v>548</v>
      </c>
      <c r="F195" s="146"/>
      <c r="G195" s="27" t="s">
        <v>644</v>
      </c>
      <c r="H195" s="145"/>
      <c r="I195" s="146"/>
      <c r="J195" s="93" t="s">
        <v>646</v>
      </c>
      <c r="K195" s="27" t="s">
        <v>633</v>
      </c>
      <c r="L195" s="28">
        <v>12</v>
      </c>
      <c r="M195" s="29">
        <v>28.96</v>
      </c>
      <c r="N195" s="57">
        <f t="shared" si="2"/>
        <v>347.52</v>
      </c>
      <c r="O195" s="26"/>
      <c r="P195" s="54"/>
    </row>
    <row r="196" spans="1:16" ht="15.6" x14ac:dyDescent="0.25">
      <c r="A196" s="145" t="s">
        <v>45</v>
      </c>
      <c r="B196" s="146"/>
      <c r="C196" s="147" t="s">
        <v>72</v>
      </c>
      <c r="D196" s="148"/>
      <c r="E196" s="145" t="s">
        <v>548</v>
      </c>
      <c r="F196" s="146"/>
      <c r="G196" s="27" t="s">
        <v>644</v>
      </c>
      <c r="H196" s="145"/>
      <c r="I196" s="146"/>
      <c r="J196" s="93" t="s">
        <v>647</v>
      </c>
      <c r="K196" s="91" t="s">
        <v>636</v>
      </c>
      <c r="L196" s="28">
        <v>2</v>
      </c>
      <c r="M196" s="29">
        <v>229.2</v>
      </c>
      <c r="N196" s="57">
        <f t="shared" ref="N196:N259" si="3">$L196*$M196</f>
        <v>458.4</v>
      </c>
      <c r="O196" s="26"/>
      <c r="P196" s="54"/>
    </row>
    <row r="197" spans="1:16" ht="62.4" x14ac:dyDescent="0.25">
      <c r="A197" s="145" t="s">
        <v>45</v>
      </c>
      <c r="B197" s="146"/>
      <c r="C197" s="147" t="s">
        <v>72</v>
      </c>
      <c r="D197" s="148"/>
      <c r="E197" s="145" t="s">
        <v>548</v>
      </c>
      <c r="F197" s="146"/>
      <c r="G197" s="27" t="s">
        <v>644</v>
      </c>
      <c r="H197" s="145"/>
      <c r="I197" s="146"/>
      <c r="J197" s="93" t="s">
        <v>648</v>
      </c>
      <c r="K197" s="91">
        <v>10132939</v>
      </c>
      <c r="L197" s="28">
        <v>2</v>
      </c>
      <c r="M197" s="29">
        <v>198.52</v>
      </c>
      <c r="N197" s="57">
        <f t="shared" si="3"/>
        <v>397.04</v>
      </c>
      <c r="O197" s="26"/>
      <c r="P197" s="54"/>
    </row>
    <row r="198" spans="1:16" ht="31.2" x14ac:dyDescent="0.25">
      <c r="A198" s="145" t="s">
        <v>45</v>
      </c>
      <c r="B198" s="146"/>
      <c r="C198" s="147" t="s">
        <v>72</v>
      </c>
      <c r="D198" s="148"/>
      <c r="E198" s="145" t="s">
        <v>548</v>
      </c>
      <c r="F198" s="146"/>
      <c r="G198" s="27" t="s">
        <v>644</v>
      </c>
      <c r="H198" s="145"/>
      <c r="I198" s="146"/>
      <c r="J198" s="93" t="s">
        <v>649</v>
      </c>
      <c r="K198" s="91" t="s">
        <v>635</v>
      </c>
      <c r="L198" s="28">
        <v>2</v>
      </c>
      <c r="M198" s="29">
        <v>169.3</v>
      </c>
      <c r="N198" s="57">
        <f t="shared" si="3"/>
        <v>338.6</v>
      </c>
      <c r="O198" s="26"/>
      <c r="P198" s="54"/>
    </row>
    <row r="199" spans="1:16" ht="46.8" x14ac:dyDescent="0.25">
      <c r="A199" s="145" t="s">
        <v>45</v>
      </c>
      <c r="B199" s="146"/>
      <c r="C199" s="147" t="s">
        <v>72</v>
      </c>
      <c r="D199" s="148"/>
      <c r="E199" s="145" t="s">
        <v>548</v>
      </c>
      <c r="F199" s="146"/>
      <c r="G199" s="27" t="s">
        <v>650</v>
      </c>
      <c r="H199" s="145"/>
      <c r="I199" s="146"/>
      <c r="J199" s="93" t="s">
        <v>651</v>
      </c>
      <c r="K199" s="27">
        <v>298479</v>
      </c>
      <c r="L199" s="28">
        <v>1</v>
      </c>
      <c r="M199" s="29">
        <v>382.38</v>
      </c>
      <c r="N199" s="57">
        <f t="shared" si="3"/>
        <v>382.38</v>
      </c>
      <c r="O199" s="26"/>
      <c r="P199" s="54"/>
    </row>
    <row r="200" spans="1:16" ht="31.2" x14ac:dyDescent="0.25">
      <c r="A200" s="145" t="s">
        <v>45</v>
      </c>
      <c r="B200" s="146"/>
      <c r="C200" s="147" t="s">
        <v>72</v>
      </c>
      <c r="D200" s="148"/>
      <c r="E200" s="145" t="s">
        <v>548</v>
      </c>
      <c r="F200" s="146"/>
      <c r="G200" s="27" t="s">
        <v>640</v>
      </c>
      <c r="H200" s="145"/>
      <c r="I200" s="146"/>
      <c r="J200" s="91" t="s">
        <v>653</v>
      </c>
      <c r="K200" s="27" t="s">
        <v>652</v>
      </c>
      <c r="L200" s="28">
        <v>1</v>
      </c>
      <c r="M200" s="29">
        <v>758.45</v>
      </c>
      <c r="N200" s="57">
        <f t="shared" si="3"/>
        <v>758.45</v>
      </c>
      <c r="O200" s="26"/>
      <c r="P200" s="54"/>
    </row>
    <row r="201" spans="1:16" ht="15.6" x14ac:dyDescent="0.25">
      <c r="A201" s="145" t="s">
        <v>45</v>
      </c>
      <c r="B201" s="146"/>
      <c r="C201" s="147" t="s">
        <v>72</v>
      </c>
      <c r="D201" s="148"/>
      <c r="E201" s="145" t="s">
        <v>548</v>
      </c>
      <c r="F201" s="146"/>
      <c r="G201" s="27" t="s">
        <v>640</v>
      </c>
      <c r="H201" s="145"/>
      <c r="I201" s="146"/>
      <c r="J201" s="93" t="s">
        <v>655</v>
      </c>
      <c r="K201" s="91" t="s">
        <v>654</v>
      </c>
      <c r="L201" s="28">
        <v>1</v>
      </c>
      <c r="M201" s="29">
        <v>3233.23</v>
      </c>
      <c r="N201" s="57">
        <f t="shared" si="3"/>
        <v>3233.23</v>
      </c>
      <c r="O201" s="26"/>
      <c r="P201" s="54"/>
    </row>
    <row r="202" spans="1:16" ht="31.2" x14ac:dyDescent="0.25">
      <c r="A202" s="145" t="s">
        <v>45</v>
      </c>
      <c r="B202" s="146"/>
      <c r="C202" s="147" t="s">
        <v>72</v>
      </c>
      <c r="D202" s="148"/>
      <c r="E202" s="145" t="s">
        <v>548</v>
      </c>
      <c r="F202" s="146"/>
      <c r="G202" s="27" t="s">
        <v>644</v>
      </c>
      <c r="H202" s="145"/>
      <c r="I202" s="146"/>
      <c r="J202" s="93" t="s">
        <v>656</v>
      </c>
      <c r="K202" s="91" t="s">
        <v>657</v>
      </c>
      <c r="L202" s="28">
        <v>2</v>
      </c>
      <c r="M202" s="29">
        <v>480.16</v>
      </c>
      <c r="N202" s="57">
        <f t="shared" si="3"/>
        <v>960.32</v>
      </c>
      <c r="O202" s="26"/>
      <c r="P202" s="54"/>
    </row>
    <row r="203" spans="1:16" ht="31.2" x14ac:dyDescent="0.25">
      <c r="A203" s="145" t="s">
        <v>45</v>
      </c>
      <c r="B203" s="146"/>
      <c r="C203" s="147" t="s">
        <v>72</v>
      </c>
      <c r="D203" s="148"/>
      <c r="E203" s="145" t="s">
        <v>548</v>
      </c>
      <c r="F203" s="146"/>
      <c r="G203" s="27" t="s">
        <v>644</v>
      </c>
      <c r="H203" s="145"/>
      <c r="I203" s="146"/>
      <c r="J203" s="93" t="s">
        <v>659</v>
      </c>
      <c r="K203" s="91" t="s">
        <v>658</v>
      </c>
      <c r="L203" s="28">
        <v>6</v>
      </c>
      <c r="M203" s="29">
        <v>49.95</v>
      </c>
      <c r="N203" s="57">
        <f t="shared" si="3"/>
        <v>299.70000000000005</v>
      </c>
      <c r="O203" s="26"/>
      <c r="P203" s="54"/>
    </row>
    <row r="204" spans="1:16" ht="78" x14ac:dyDescent="0.25">
      <c r="A204" s="145" t="s">
        <v>45</v>
      </c>
      <c r="B204" s="146"/>
      <c r="C204" s="147" t="s">
        <v>72</v>
      </c>
      <c r="D204" s="148"/>
      <c r="E204" s="145" t="s">
        <v>548</v>
      </c>
      <c r="F204" s="146"/>
      <c r="G204" s="27" t="s">
        <v>662</v>
      </c>
      <c r="H204" s="145"/>
      <c r="I204" s="146"/>
      <c r="J204" s="93" t="s">
        <v>661</v>
      </c>
      <c r="K204" s="91" t="s">
        <v>660</v>
      </c>
      <c r="L204" s="28">
        <v>1</v>
      </c>
      <c r="M204" s="29">
        <v>809.09</v>
      </c>
      <c r="N204" s="57">
        <f t="shared" si="3"/>
        <v>809.09</v>
      </c>
      <c r="O204" s="26"/>
      <c r="P204" s="54"/>
    </row>
    <row r="205" spans="1:16" ht="15.6" x14ac:dyDescent="0.25">
      <c r="A205" s="145"/>
      <c r="B205" s="146"/>
      <c r="C205" s="147"/>
      <c r="D205" s="148"/>
      <c r="E205" s="145"/>
      <c r="F205" s="146"/>
      <c r="G205" s="27"/>
      <c r="H205" s="145"/>
      <c r="I205" s="146"/>
      <c r="J205" s="91"/>
      <c r="K205" s="27"/>
      <c r="L205" s="28"/>
      <c r="M205" s="29"/>
      <c r="N205" s="57">
        <f t="shared" si="3"/>
        <v>0</v>
      </c>
      <c r="O205" s="26"/>
      <c r="P205" s="54"/>
    </row>
    <row r="206" spans="1:16" ht="15.6" x14ac:dyDescent="0.25">
      <c r="A206" s="145"/>
      <c r="B206" s="146"/>
      <c r="C206" s="147"/>
      <c r="D206" s="148"/>
      <c r="E206" s="145"/>
      <c r="F206" s="146"/>
      <c r="G206" s="27"/>
      <c r="H206" s="145"/>
      <c r="I206" s="146"/>
      <c r="J206" s="91"/>
      <c r="K206" s="27"/>
      <c r="L206" s="28"/>
      <c r="M206" s="29"/>
      <c r="N206" s="57">
        <f t="shared" si="3"/>
        <v>0</v>
      </c>
      <c r="O206" s="26"/>
      <c r="P206" s="54"/>
    </row>
    <row r="207" spans="1:16" ht="15.6" x14ac:dyDescent="0.25">
      <c r="A207" s="145"/>
      <c r="B207" s="146"/>
      <c r="C207" s="147"/>
      <c r="D207" s="148"/>
      <c r="E207" s="145"/>
      <c r="F207" s="146"/>
      <c r="G207" s="27"/>
      <c r="H207" s="145"/>
      <c r="I207" s="146"/>
      <c r="J207" s="27"/>
      <c r="K207" s="27"/>
      <c r="L207" s="28"/>
      <c r="M207" s="29"/>
      <c r="N207" s="57">
        <f t="shared" si="3"/>
        <v>0</v>
      </c>
      <c r="O207" s="26"/>
      <c r="P207" s="54"/>
    </row>
    <row r="208" spans="1:16" ht="15.6" x14ac:dyDescent="0.25">
      <c r="A208" s="145"/>
      <c r="B208" s="146"/>
      <c r="C208" s="147"/>
      <c r="D208" s="148"/>
      <c r="E208" s="145"/>
      <c r="F208" s="146"/>
      <c r="G208" s="27"/>
      <c r="H208" s="145"/>
      <c r="I208" s="146"/>
      <c r="J208" s="27"/>
      <c r="K208" s="27"/>
      <c r="L208" s="28"/>
      <c r="M208" s="29"/>
      <c r="N208" s="57">
        <f t="shared" si="3"/>
        <v>0</v>
      </c>
      <c r="O208" s="26"/>
      <c r="P208" s="54"/>
    </row>
    <row r="209" spans="1:16" ht="15.6" x14ac:dyDescent="0.25">
      <c r="A209" s="145"/>
      <c r="B209" s="146"/>
      <c r="C209" s="147"/>
      <c r="D209" s="148"/>
      <c r="E209" s="145"/>
      <c r="F209" s="146"/>
      <c r="G209" s="27"/>
      <c r="H209" s="145"/>
      <c r="I209" s="146"/>
      <c r="J209" s="27"/>
      <c r="K209" s="27"/>
      <c r="L209" s="28"/>
      <c r="M209" s="29"/>
      <c r="N209" s="57">
        <f t="shared" si="3"/>
        <v>0</v>
      </c>
      <c r="O209" s="26"/>
      <c r="P209" s="54"/>
    </row>
    <row r="210" spans="1:16" ht="15.6" x14ac:dyDescent="0.25">
      <c r="A210" s="145"/>
      <c r="B210" s="146"/>
      <c r="C210" s="147"/>
      <c r="D210" s="148"/>
      <c r="E210" s="145"/>
      <c r="F210" s="146"/>
      <c r="G210" s="27"/>
      <c r="H210" s="145"/>
      <c r="I210" s="146"/>
      <c r="J210" s="27"/>
      <c r="K210" s="27"/>
      <c r="L210" s="28"/>
      <c r="M210" s="29"/>
      <c r="N210" s="57">
        <f t="shared" si="3"/>
        <v>0</v>
      </c>
      <c r="O210" s="26"/>
      <c r="P210" s="54"/>
    </row>
    <row r="211" spans="1:16" ht="15.6" x14ac:dyDescent="0.25">
      <c r="A211" s="145"/>
      <c r="B211" s="146"/>
      <c r="C211" s="147"/>
      <c r="D211" s="148"/>
      <c r="E211" s="145"/>
      <c r="F211" s="146"/>
      <c r="G211" s="27"/>
      <c r="H211" s="145"/>
      <c r="I211" s="146"/>
      <c r="J211" s="27"/>
      <c r="K211" s="27"/>
      <c r="L211" s="28"/>
      <c r="M211" s="29"/>
      <c r="N211" s="57">
        <f t="shared" si="3"/>
        <v>0</v>
      </c>
      <c r="O211" s="26"/>
      <c r="P211" s="54"/>
    </row>
    <row r="212" spans="1:16" ht="15.6" x14ac:dyDescent="0.25">
      <c r="A212" s="145"/>
      <c r="B212" s="146"/>
      <c r="C212" s="147"/>
      <c r="D212" s="148"/>
      <c r="E212" s="145"/>
      <c r="F212" s="146"/>
      <c r="G212" s="27"/>
      <c r="H212" s="145"/>
      <c r="I212" s="146"/>
      <c r="J212" s="27"/>
      <c r="K212" s="27"/>
      <c r="L212" s="28"/>
      <c r="M212" s="29"/>
      <c r="N212" s="57">
        <f t="shared" si="3"/>
        <v>0</v>
      </c>
      <c r="O212" s="26"/>
      <c r="P212" s="54"/>
    </row>
    <row r="213" spans="1:16" ht="15.6" x14ac:dyDescent="0.25">
      <c r="A213" s="145"/>
      <c r="B213" s="146"/>
      <c r="C213" s="147"/>
      <c r="D213" s="148"/>
      <c r="E213" s="145"/>
      <c r="F213" s="146"/>
      <c r="G213" s="27"/>
      <c r="H213" s="145"/>
      <c r="I213" s="146"/>
      <c r="J213" s="27"/>
      <c r="K213" s="27"/>
      <c r="L213" s="28"/>
      <c r="M213" s="29"/>
      <c r="N213" s="57">
        <f t="shared" si="3"/>
        <v>0</v>
      </c>
      <c r="O213" s="26"/>
      <c r="P213" s="54"/>
    </row>
    <row r="214" spans="1:16" ht="15.6" x14ac:dyDescent="0.25">
      <c r="A214" s="145"/>
      <c r="B214" s="146"/>
      <c r="C214" s="147"/>
      <c r="D214" s="148"/>
      <c r="E214" s="145"/>
      <c r="F214" s="146"/>
      <c r="G214" s="27"/>
      <c r="H214" s="145"/>
      <c r="I214" s="146"/>
      <c r="J214" s="27"/>
      <c r="K214" s="27"/>
      <c r="L214" s="28"/>
      <c r="M214" s="29"/>
      <c r="N214" s="57">
        <f t="shared" si="3"/>
        <v>0</v>
      </c>
      <c r="O214" s="26"/>
      <c r="P214" s="54"/>
    </row>
    <row r="215" spans="1:16" ht="15.6" x14ac:dyDescent="0.25">
      <c r="A215" s="145"/>
      <c r="B215" s="146"/>
      <c r="C215" s="147"/>
      <c r="D215" s="148"/>
      <c r="E215" s="145"/>
      <c r="F215" s="146"/>
      <c r="G215" s="27"/>
      <c r="H215" s="145"/>
      <c r="I215" s="146"/>
      <c r="J215" s="27"/>
      <c r="K215" s="27"/>
      <c r="L215" s="28"/>
      <c r="M215" s="29"/>
      <c r="N215" s="57">
        <f t="shared" si="3"/>
        <v>0</v>
      </c>
      <c r="O215" s="26"/>
      <c r="P215" s="54"/>
    </row>
    <row r="216" spans="1:16" ht="15.6" x14ac:dyDescent="0.25">
      <c r="A216" s="145"/>
      <c r="B216" s="146"/>
      <c r="C216" s="147"/>
      <c r="D216" s="148"/>
      <c r="E216" s="145"/>
      <c r="F216" s="146"/>
      <c r="G216" s="27"/>
      <c r="H216" s="145"/>
      <c r="I216" s="146"/>
      <c r="J216" s="27"/>
      <c r="K216" s="27"/>
      <c r="L216" s="28"/>
      <c r="M216" s="29"/>
      <c r="N216" s="57">
        <f t="shared" si="3"/>
        <v>0</v>
      </c>
      <c r="O216" s="26"/>
      <c r="P216" s="54"/>
    </row>
    <row r="217" spans="1:16" ht="15.6" x14ac:dyDescent="0.25">
      <c r="A217" s="145"/>
      <c r="B217" s="146"/>
      <c r="C217" s="147"/>
      <c r="D217" s="148"/>
      <c r="E217" s="145"/>
      <c r="F217" s="146"/>
      <c r="G217" s="27"/>
      <c r="H217" s="145"/>
      <c r="I217" s="146"/>
      <c r="J217" s="27"/>
      <c r="K217" s="27"/>
      <c r="L217" s="28"/>
      <c r="M217" s="29"/>
      <c r="N217" s="57">
        <f t="shared" si="3"/>
        <v>0</v>
      </c>
      <c r="O217" s="26"/>
      <c r="P217" s="54"/>
    </row>
    <row r="218" spans="1:16" ht="15.6" x14ac:dyDescent="0.25">
      <c r="A218" s="145"/>
      <c r="B218" s="146"/>
      <c r="C218" s="147"/>
      <c r="D218" s="148"/>
      <c r="E218" s="145"/>
      <c r="F218" s="146"/>
      <c r="G218" s="27"/>
      <c r="H218" s="145"/>
      <c r="I218" s="146"/>
      <c r="J218" s="27"/>
      <c r="K218" s="27"/>
      <c r="L218" s="28"/>
      <c r="M218" s="29"/>
      <c r="N218" s="57">
        <f t="shared" si="3"/>
        <v>0</v>
      </c>
      <c r="O218" s="26"/>
      <c r="P218" s="54"/>
    </row>
    <row r="219" spans="1:16" ht="15.6" x14ac:dyDescent="0.25">
      <c r="A219" s="145"/>
      <c r="B219" s="146"/>
      <c r="C219" s="147"/>
      <c r="D219" s="148"/>
      <c r="E219" s="145"/>
      <c r="F219" s="146"/>
      <c r="G219" s="27"/>
      <c r="H219" s="145"/>
      <c r="I219" s="146"/>
      <c r="J219" s="27"/>
      <c r="K219" s="27"/>
      <c r="L219" s="28"/>
      <c r="M219" s="29"/>
      <c r="N219" s="57">
        <f t="shared" si="3"/>
        <v>0</v>
      </c>
      <c r="O219" s="26"/>
      <c r="P219" s="54"/>
    </row>
    <row r="220" spans="1:16" ht="15.6" x14ac:dyDescent="0.25">
      <c r="A220" s="145"/>
      <c r="B220" s="146"/>
      <c r="C220" s="147"/>
      <c r="D220" s="148"/>
      <c r="E220" s="145"/>
      <c r="F220" s="146"/>
      <c r="G220" s="27"/>
      <c r="H220" s="145"/>
      <c r="I220" s="146"/>
      <c r="J220" s="27"/>
      <c r="K220" s="27"/>
      <c r="L220" s="28"/>
      <c r="M220" s="29"/>
      <c r="N220" s="57">
        <f t="shared" si="3"/>
        <v>0</v>
      </c>
      <c r="O220" s="26"/>
      <c r="P220" s="54"/>
    </row>
    <row r="221" spans="1:16" ht="15.6" x14ac:dyDescent="0.25">
      <c r="A221" s="145"/>
      <c r="B221" s="146"/>
      <c r="C221" s="147"/>
      <c r="D221" s="148"/>
      <c r="E221" s="145"/>
      <c r="F221" s="146"/>
      <c r="G221" s="27"/>
      <c r="H221" s="145"/>
      <c r="I221" s="146"/>
      <c r="J221" s="27"/>
      <c r="K221" s="27"/>
      <c r="L221" s="28"/>
      <c r="M221" s="29"/>
      <c r="N221" s="57">
        <f t="shared" si="3"/>
        <v>0</v>
      </c>
      <c r="O221" s="26"/>
      <c r="P221" s="54"/>
    </row>
    <row r="222" spans="1:16" ht="15.6" x14ac:dyDescent="0.25">
      <c r="A222" s="145"/>
      <c r="B222" s="146"/>
      <c r="C222" s="147"/>
      <c r="D222" s="148"/>
      <c r="E222" s="145"/>
      <c r="F222" s="146"/>
      <c r="G222" s="27"/>
      <c r="H222" s="145"/>
      <c r="I222" s="146"/>
      <c r="J222" s="27"/>
      <c r="K222" s="27"/>
      <c r="L222" s="28"/>
      <c r="M222" s="29"/>
      <c r="N222" s="57">
        <f t="shared" si="3"/>
        <v>0</v>
      </c>
      <c r="O222" s="26"/>
      <c r="P222" s="54"/>
    </row>
    <row r="223" spans="1:16" ht="15.6" x14ac:dyDescent="0.25">
      <c r="A223" s="145"/>
      <c r="B223" s="146"/>
      <c r="C223" s="147"/>
      <c r="D223" s="148"/>
      <c r="E223" s="145"/>
      <c r="F223" s="146"/>
      <c r="G223" s="27"/>
      <c r="H223" s="145"/>
      <c r="I223" s="146"/>
      <c r="J223" s="27"/>
      <c r="K223" s="27"/>
      <c r="L223" s="28"/>
      <c r="M223" s="29"/>
      <c r="N223" s="57">
        <f t="shared" si="3"/>
        <v>0</v>
      </c>
      <c r="O223" s="26"/>
      <c r="P223" s="54"/>
    </row>
    <row r="224" spans="1:16" ht="15.6" x14ac:dyDescent="0.25">
      <c r="A224" s="145"/>
      <c r="B224" s="146"/>
      <c r="C224" s="147"/>
      <c r="D224" s="148"/>
      <c r="E224" s="145"/>
      <c r="F224" s="146"/>
      <c r="G224" s="27"/>
      <c r="H224" s="145"/>
      <c r="I224" s="146"/>
      <c r="J224" s="27"/>
      <c r="K224" s="27"/>
      <c r="L224" s="28"/>
      <c r="M224" s="29"/>
      <c r="N224" s="57">
        <f t="shared" si="3"/>
        <v>0</v>
      </c>
      <c r="O224" s="26"/>
      <c r="P224" s="54"/>
    </row>
    <row r="225" spans="1:16" ht="15.6" x14ac:dyDescent="0.25">
      <c r="A225" s="145"/>
      <c r="B225" s="146"/>
      <c r="C225" s="147"/>
      <c r="D225" s="148"/>
      <c r="E225" s="145"/>
      <c r="F225" s="146"/>
      <c r="G225" s="27"/>
      <c r="H225" s="145"/>
      <c r="I225" s="146"/>
      <c r="J225" s="27"/>
      <c r="K225" s="27"/>
      <c r="L225" s="28"/>
      <c r="M225" s="29"/>
      <c r="N225" s="57">
        <f t="shared" si="3"/>
        <v>0</v>
      </c>
      <c r="O225" s="26"/>
      <c r="P225" s="54"/>
    </row>
    <row r="226" spans="1:16" ht="15.6" x14ac:dyDescent="0.25">
      <c r="A226" s="145"/>
      <c r="B226" s="146"/>
      <c r="C226" s="147"/>
      <c r="D226" s="148"/>
      <c r="E226" s="145"/>
      <c r="F226" s="146"/>
      <c r="G226" s="27"/>
      <c r="H226" s="145"/>
      <c r="I226" s="146"/>
      <c r="J226" s="27"/>
      <c r="K226" s="27"/>
      <c r="L226" s="28"/>
      <c r="M226" s="29"/>
      <c r="N226" s="57">
        <f t="shared" si="3"/>
        <v>0</v>
      </c>
      <c r="O226" s="26"/>
      <c r="P226" s="54"/>
    </row>
    <row r="227" spans="1:16" ht="15.6" x14ac:dyDescent="0.25">
      <c r="A227" s="145"/>
      <c r="B227" s="146"/>
      <c r="C227" s="147"/>
      <c r="D227" s="148"/>
      <c r="E227" s="145"/>
      <c r="F227" s="146"/>
      <c r="G227" s="27"/>
      <c r="H227" s="145"/>
      <c r="I227" s="146"/>
      <c r="J227" s="27"/>
      <c r="K227" s="27"/>
      <c r="L227" s="28"/>
      <c r="M227" s="29"/>
      <c r="N227" s="57">
        <f t="shared" si="3"/>
        <v>0</v>
      </c>
      <c r="O227" s="26"/>
      <c r="P227" s="54"/>
    </row>
    <row r="228" spans="1:16" ht="15.6" x14ac:dyDescent="0.25">
      <c r="A228" s="145"/>
      <c r="B228" s="146"/>
      <c r="C228" s="147"/>
      <c r="D228" s="148"/>
      <c r="E228" s="145"/>
      <c r="F228" s="146"/>
      <c r="G228" s="27"/>
      <c r="H228" s="145"/>
      <c r="I228" s="146"/>
      <c r="J228" s="27"/>
      <c r="K228" s="27"/>
      <c r="L228" s="28"/>
      <c r="M228" s="29"/>
      <c r="N228" s="57">
        <f t="shared" si="3"/>
        <v>0</v>
      </c>
      <c r="O228" s="26"/>
      <c r="P228" s="54"/>
    </row>
    <row r="229" spans="1:16" ht="15.6" x14ac:dyDescent="0.25">
      <c r="A229" s="145"/>
      <c r="B229" s="146"/>
      <c r="C229" s="147"/>
      <c r="D229" s="148"/>
      <c r="E229" s="145"/>
      <c r="F229" s="146"/>
      <c r="G229" s="27"/>
      <c r="H229" s="145"/>
      <c r="I229" s="146"/>
      <c r="J229" s="27"/>
      <c r="K229" s="27"/>
      <c r="L229" s="28"/>
      <c r="M229" s="29"/>
      <c r="N229" s="57">
        <f t="shared" si="3"/>
        <v>0</v>
      </c>
      <c r="O229" s="26"/>
      <c r="P229" s="54"/>
    </row>
    <row r="230" spans="1:16" ht="15.6" x14ac:dyDescent="0.25">
      <c r="A230" s="145"/>
      <c r="B230" s="146"/>
      <c r="C230" s="147"/>
      <c r="D230" s="148"/>
      <c r="E230" s="145"/>
      <c r="F230" s="146"/>
      <c r="G230" s="27"/>
      <c r="H230" s="145"/>
      <c r="I230" s="146"/>
      <c r="J230" s="27"/>
      <c r="K230" s="27"/>
      <c r="L230" s="28"/>
      <c r="M230" s="29"/>
      <c r="N230" s="57">
        <f t="shared" si="3"/>
        <v>0</v>
      </c>
      <c r="O230" s="26"/>
      <c r="P230" s="54"/>
    </row>
    <row r="231" spans="1:16" ht="15.6" x14ac:dyDescent="0.25">
      <c r="A231" s="145"/>
      <c r="B231" s="146"/>
      <c r="C231" s="147"/>
      <c r="D231" s="148"/>
      <c r="E231" s="145"/>
      <c r="F231" s="146"/>
      <c r="G231" s="27"/>
      <c r="H231" s="145"/>
      <c r="I231" s="146"/>
      <c r="J231" s="27"/>
      <c r="K231" s="27"/>
      <c r="L231" s="28"/>
      <c r="M231" s="29"/>
      <c r="N231" s="57">
        <f t="shared" si="3"/>
        <v>0</v>
      </c>
      <c r="O231" s="26"/>
      <c r="P231" s="54"/>
    </row>
    <row r="232" spans="1:16" ht="15.6" x14ac:dyDescent="0.25">
      <c r="A232" s="145"/>
      <c r="B232" s="146"/>
      <c r="C232" s="147"/>
      <c r="D232" s="148"/>
      <c r="E232" s="145"/>
      <c r="F232" s="146"/>
      <c r="G232" s="27"/>
      <c r="H232" s="145"/>
      <c r="I232" s="146"/>
      <c r="J232" s="27"/>
      <c r="K232" s="27"/>
      <c r="L232" s="28"/>
      <c r="M232" s="29"/>
      <c r="N232" s="57">
        <f t="shared" si="3"/>
        <v>0</v>
      </c>
      <c r="O232" s="26"/>
      <c r="P232" s="54"/>
    </row>
    <row r="233" spans="1:16" ht="15.6" x14ac:dyDescent="0.25">
      <c r="A233" s="145"/>
      <c r="B233" s="146"/>
      <c r="C233" s="147"/>
      <c r="D233" s="148"/>
      <c r="E233" s="145"/>
      <c r="F233" s="146"/>
      <c r="G233" s="27"/>
      <c r="H233" s="145"/>
      <c r="I233" s="146"/>
      <c r="J233" s="27"/>
      <c r="K233" s="27"/>
      <c r="L233" s="28"/>
      <c r="M233" s="29"/>
      <c r="N233" s="57">
        <f t="shared" si="3"/>
        <v>0</v>
      </c>
      <c r="O233" s="26"/>
      <c r="P233" s="54"/>
    </row>
    <row r="234" spans="1:16" ht="15.6" x14ac:dyDescent="0.25">
      <c r="A234" s="145"/>
      <c r="B234" s="146"/>
      <c r="C234" s="147"/>
      <c r="D234" s="148"/>
      <c r="E234" s="145"/>
      <c r="F234" s="146"/>
      <c r="G234" s="27"/>
      <c r="H234" s="145"/>
      <c r="I234" s="146"/>
      <c r="J234" s="27"/>
      <c r="K234" s="27"/>
      <c r="L234" s="28"/>
      <c r="M234" s="29"/>
      <c r="N234" s="57">
        <f t="shared" si="3"/>
        <v>0</v>
      </c>
      <c r="O234" s="26"/>
      <c r="P234" s="54"/>
    </row>
    <row r="235" spans="1:16" ht="15.6" x14ac:dyDescent="0.25">
      <c r="A235" s="145"/>
      <c r="B235" s="146"/>
      <c r="C235" s="147"/>
      <c r="D235" s="148"/>
      <c r="E235" s="145"/>
      <c r="F235" s="146"/>
      <c r="G235" s="27"/>
      <c r="H235" s="145"/>
      <c r="I235" s="146"/>
      <c r="J235" s="27"/>
      <c r="K235" s="27"/>
      <c r="L235" s="28"/>
      <c r="M235" s="29"/>
      <c r="N235" s="57">
        <f t="shared" si="3"/>
        <v>0</v>
      </c>
      <c r="O235" s="26"/>
      <c r="P235" s="54"/>
    </row>
    <row r="236" spans="1:16" ht="15.6" x14ac:dyDescent="0.25">
      <c r="A236" s="145"/>
      <c r="B236" s="146"/>
      <c r="C236" s="147"/>
      <c r="D236" s="148"/>
      <c r="E236" s="145"/>
      <c r="F236" s="146"/>
      <c r="G236" s="27"/>
      <c r="H236" s="145"/>
      <c r="I236" s="146"/>
      <c r="J236" s="27"/>
      <c r="K236" s="27"/>
      <c r="L236" s="28"/>
      <c r="M236" s="29"/>
      <c r="N236" s="57">
        <f t="shared" si="3"/>
        <v>0</v>
      </c>
      <c r="O236" s="26"/>
      <c r="P236" s="54"/>
    </row>
    <row r="237" spans="1:16" ht="15.6" x14ac:dyDescent="0.25">
      <c r="A237" s="145"/>
      <c r="B237" s="146"/>
      <c r="C237" s="147"/>
      <c r="D237" s="148"/>
      <c r="E237" s="145"/>
      <c r="F237" s="146"/>
      <c r="G237" s="27"/>
      <c r="H237" s="145"/>
      <c r="I237" s="146"/>
      <c r="J237" s="27"/>
      <c r="K237" s="27"/>
      <c r="L237" s="28"/>
      <c r="M237" s="29"/>
      <c r="N237" s="57">
        <f t="shared" si="3"/>
        <v>0</v>
      </c>
      <c r="O237" s="26"/>
      <c r="P237" s="54"/>
    </row>
    <row r="238" spans="1:16" ht="15.6" x14ac:dyDescent="0.25">
      <c r="A238" s="145"/>
      <c r="B238" s="146"/>
      <c r="C238" s="147"/>
      <c r="D238" s="148"/>
      <c r="E238" s="145"/>
      <c r="F238" s="146"/>
      <c r="G238" s="27"/>
      <c r="H238" s="145"/>
      <c r="I238" s="146"/>
      <c r="J238" s="27"/>
      <c r="K238" s="27"/>
      <c r="L238" s="28"/>
      <c r="M238" s="29"/>
      <c r="N238" s="57">
        <f t="shared" si="3"/>
        <v>0</v>
      </c>
      <c r="O238" s="26"/>
      <c r="P238" s="54"/>
    </row>
    <row r="239" spans="1:16" ht="15.6" x14ac:dyDescent="0.25">
      <c r="A239" s="145"/>
      <c r="B239" s="146"/>
      <c r="C239" s="147"/>
      <c r="D239" s="148"/>
      <c r="E239" s="145"/>
      <c r="F239" s="146"/>
      <c r="G239" s="27"/>
      <c r="H239" s="145"/>
      <c r="I239" s="146"/>
      <c r="J239" s="27"/>
      <c r="K239" s="27"/>
      <c r="L239" s="28"/>
      <c r="M239" s="29"/>
      <c r="N239" s="57">
        <f t="shared" si="3"/>
        <v>0</v>
      </c>
      <c r="O239" s="26"/>
      <c r="P239" s="54"/>
    </row>
    <row r="240" spans="1:16" ht="15.6" x14ac:dyDescent="0.25">
      <c r="A240" s="145"/>
      <c r="B240" s="146"/>
      <c r="C240" s="147"/>
      <c r="D240" s="148"/>
      <c r="E240" s="145"/>
      <c r="F240" s="146"/>
      <c r="G240" s="27"/>
      <c r="H240" s="145"/>
      <c r="I240" s="146"/>
      <c r="J240" s="27"/>
      <c r="K240" s="27"/>
      <c r="L240" s="28"/>
      <c r="M240" s="29"/>
      <c r="N240" s="57">
        <f t="shared" si="3"/>
        <v>0</v>
      </c>
      <c r="O240" s="26"/>
      <c r="P240" s="54"/>
    </row>
    <row r="241" spans="1:16" ht="15.6" x14ac:dyDescent="0.25">
      <c r="A241" s="145"/>
      <c r="B241" s="146"/>
      <c r="C241" s="147"/>
      <c r="D241" s="148"/>
      <c r="E241" s="145"/>
      <c r="F241" s="146"/>
      <c r="G241" s="27"/>
      <c r="H241" s="145"/>
      <c r="I241" s="146"/>
      <c r="J241" s="27"/>
      <c r="K241" s="27"/>
      <c r="L241" s="28"/>
      <c r="M241" s="29"/>
      <c r="N241" s="57">
        <f t="shared" si="3"/>
        <v>0</v>
      </c>
      <c r="O241" s="26"/>
      <c r="P241" s="54"/>
    </row>
    <row r="242" spans="1:16" ht="15.6" x14ac:dyDescent="0.25">
      <c r="A242" s="145"/>
      <c r="B242" s="146"/>
      <c r="C242" s="147"/>
      <c r="D242" s="148"/>
      <c r="E242" s="145"/>
      <c r="F242" s="146"/>
      <c r="G242" s="27"/>
      <c r="H242" s="145"/>
      <c r="I242" s="146"/>
      <c r="J242" s="27"/>
      <c r="K242" s="27"/>
      <c r="L242" s="28"/>
      <c r="M242" s="29"/>
      <c r="N242" s="57">
        <f t="shared" si="3"/>
        <v>0</v>
      </c>
      <c r="O242" s="26"/>
      <c r="P242" s="54"/>
    </row>
    <row r="243" spans="1:16" ht="15.6" x14ac:dyDescent="0.25">
      <c r="A243" s="145"/>
      <c r="B243" s="146"/>
      <c r="C243" s="147"/>
      <c r="D243" s="148"/>
      <c r="E243" s="145"/>
      <c r="F243" s="146"/>
      <c r="G243" s="27"/>
      <c r="H243" s="145"/>
      <c r="I243" s="146"/>
      <c r="J243" s="27"/>
      <c r="K243" s="27"/>
      <c r="L243" s="28"/>
      <c r="M243" s="29"/>
      <c r="N243" s="57">
        <f t="shared" si="3"/>
        <v>0</v>
      </c>
      <c r="O243" s="26"/>
      <c r="P243" s="54"/>
    </row>
    <row r="244" spans="1:16" ht="15.6" x14ac:dyDescent="0.25">
      <c r="A244" s="145"/>
      <c r="B244" s="146"/>
      <c r="C244" s="147"/>
      <c r="D244" s="148"/>
      <c r="E244" s="145"/>
      <c r="F244" s="146"/>
      <c r="G244" s="27"/>
      <c r="H244" s="145"/>
      <c r="I244" s="146"/>
      <c r="J244" s="27"/>
      <c r="K244" s="27"/>
      <c r="L244" s="28"/>
      <c r="M244" s="29"/>
      <c r="N244" s="57">
        <f t="shared" si="3"/>
        <v>0</v>
      </c>
      <c r="O244" s="26"/>
      <c r="P244" s="54"/>
    </row>
    <row r="245" spans="1:16" ht="15.6" x14ac:dyDescent="0.25">
      <c r="A245" s="145"/>
      <c r="B245" s="146"/>
      <c r="C245" s="147"/>
      <c r="D245" s="148"/>
      <c r="E245" s="145"/>
      <c r="F245" s="146"/>
      <c r="G245" s="27"/>
      <c r="H245" s="145"/>
      <c r="I245" s="146"/>
      <c r="J245" s="27"/>
      <c r="K245" s="27"/>
      <c r="L245" s="28"/>
      <c r="M245" s="29"/>
      <c r="N245" s="57">
        <f t="shared" si="3"/>
        <v>0</v>
      </c>
      <c r="O245" s="26"/>
      <c r="P245" s="54"/>
    </row>
    <row r="246" spans="1:16" ht="15.6" x14ac:dyDescent="0.25">
      <c r="A246" s="145"/>
      <c r="B246" s="146"/>
      <c r="C246" s="147"/>
      <c r="D246" s="148"/>
      <c r="E246" s="145"/>
      <c r="F246" s="146"/>
      <c r="G246" s="27"/>
      <c r="H246" s="145"/>
      <c r="I246" s="146"/>
      <c r="J246" s="27"/>
      <c r="K246" s="27"/>
      <c r="L246" s="28"/>
      <c r="M246" s="29"/>
      <c r="N246" s="57">
        <f t="shared" si="3"/>
        <v>0</v>
      </c>
      <c r="O246" s="26"/>
      <c r="P246" s="54"/>
    </row>
    <row r="247" spans="1:16" ht="15.6" x14ac:dyDescent="0.25">
      <c r="A247" s="145"/>
      <c r="B247" s="146"/>
      <c r="C247" s="147"/>
      <c r="D247" s="148"/>
      <c r="E247" s="145"/>
      <c r="F247" s="146"/>
      <c r="G247" s="27"/>
      <c r="H247" s="145"/>
      <c r="I247" s="146"/>
      <c r="J247" s="27"/>
      <c r="K247" s="27"/>
      <c r="L247" s="28"/>
      <c r="M247" s="29"/>
      <c r="N247" s="57">
        <f t="shared" si="3"/>
        <v>0</v>
      </c>
      <c r="O247" s="26"/>
      <c r="P247" s="54"/>
    </row>
    <row r="248" spans="1:16" ht="15.6" x14ac:dyDescent="0.25">
      <c r="A248" s="145"/>
      <c r="B248" s="146"/>
      <c r="C248" s="147"/>
      <c r="D248" s="148"/>
      <c r="E248" s="145"/>
      <c r="F248" s="146"/>
      <c r="G248" s="27"/>
      <c r="H248" s="145"/>
      <c r="I248" s="146"/>
      <c r="J248" s="27"/>
      <c r="K248" s="27"/>
      <c r="L248" s="28"/>
      <c r="M248" s="29"/>
      <c r="N248" s="57">
        <f t="shared" si="3"/>
        <v>0</v>
      </c>
      <c r="O248" s="26"/>
      <c r="P248" s="54"/>
    </row>
    <row r="249" spans="1:16" ht="15.6" x14ac:dyDescent="0.25">
      <c r="A249" s="145"/>
      <c r="B249" s="146"/>
      <c r="C249" s="147"/>
      <c r="D249" s="148"/>
      <c r="E249" s="145"/>
      <c r="F249" s="146"/>
      <c r="G249" s="27"/>
      <c r="H249" s="145"/>
      <c r="I249" s="146"/>
      <c r="J249" s="27"/>
      <c r="K249" s="27"/>
      <c r="L249" s="28"/>
      <c r="M249" s="29"/>
      <c r="N249" s="57">
        <f t="shared" si="3"/>
        <v>0</v>
      </c>
      <c r="O249" s="26"/>
      <c r="P249" s="54"/>
    </row>
    <row r="250" spans="1:16" ht="15.6" x14ac:dyDescent="0.25">
      <c r="A250" s="145"/>
      <c r="B250" s="146"/>
      <c r="C250" s="147"/>
      <c r="D250" s="148"/>
      <c r="E250" s="145"/>
      <c r="F250" s="146"/>
      <c r="G250" s="27"/>
      <c r="H250" s="145"/>
      <c r="I250" s="146"/>
      <c r="J250" s="27"/>
      <c r="K250" s="27"/>
      <c r="L250" s="28"/>
      <c r="M250" s="29"/>
      <c r="N250" s="57">
        <f t="shared" si="3"/>
        <v>0</v>
      </c>
      <c r="O250" s="26"/>
      <c r="P250" s="54"/>
    </row>
    <row r="251" spans="1:16" ht="15.6" x14ac:dyDescent="0.25">
      <c r="A251" s="145"/>
      <c r="B251" s="146"/>
      <c r="C251" s="147"/>
      <c r="D251" s="148"/>
      <c r="E251" s="145"/>
      <c r="F251" s="146"/>
      <c r="G251" s="27"/>
      <c r="H251" s="145"/>
      <c r="I251" s="146"/>
      <c r="J251" s="27"/>
      <c r="K251" s="27"/>
      <c r="L251" s="28"/>
      <c r="M251" s="29"/>
      <c r="N251" s="57">
        <f t="shared" si="3"/>
        <v>0</v>
      </c>
      <c r="O251" s="26"/>
      <c r="P251" s="54"/>
    </row>
    <row r="252" spans="1:16" ht="15.6" x14ac:dyDescent="0.25">
      <c r="A252" s="145"/>
      <c r="B252" s="146"/>
      <c r="C252" s="147"/>
      <c r="D252" s="148"/>
      <c r="E252" s="145"/>
      <c r="F252" s="146"/>
      <c r="G252" s="27"/>
      <c r="H252" s="145"/>
      <c r="I252" s="146"/>
      <c r="J252" s="27"/>
      <c r="K252" s="27"/>
      <c r="L252" s="28"/>
      <c r="M252" s="29"/>
      <c r="N252" s="57">
        <f t="shared" si="3"/>
        <v>0</v>
      </c>
      <c r="O252" s="26"/>
      <c r="P252" s="54"/>
    </row>
    <row r="253" spans="1:16" ht="15.6" x14ac:dyDescent="0.25">
      <c r="A253" s="145"/>
      <c r="B253" s="146"/>
      <c r="C253" s="147"/>
      <c r="D253" s="148"/>
      <c r="E253" s="145"/>
      <c r="F253" s="146"/>
      <c r="G253" s="27"/>
      <c r="H253" s="145"/>
      <c r="I253" s="146"/>
      <c r="J253" s="27"/>
      <c r="K253" s="27"/>
      <c r="L253" s="28"/>
      <c r="M253" s="29"/>
      <c r="N253" s="57">
        <f t="shared" si="3"/>
        <v>0</v>
      </c>
      <c r="O253" s="26"/>
      <c r="P253" s="54"/>
    </row>
    <row r="254" spans="1:16" ht="15.6" x14ac:dyDescent="0.25">
      <c r="A254" s="145"/>
      <c r="B254" s="146"/>
      <c r="C254" s="147"/>
      <c r="D254" s="148"/>
      <c r="E254" s="145"/>
      <c r="F254" s="146"/>
      <c r="G254" s="27"/>
      <c r="H254" s="145"/>
      <c r="I254" s="146"/>
      <c r="J254" s="27"/>
      <c r="K254" s="27"/>
      <c r="L254" s="28"/>
      <c r="M254" s="29"/>
      <c r="N254" s="57">
        <f t="shared" si="3"/>
        <v>0</v>
      </c>
      <c r="O254" s="26"/>
      <c r="P254" s="54"/>
    </row>
    <row r="255" spans="1:16" ht="15.6" x14ac:dyDescent="0.25">
      <c r="A255" s="145"/>
      <c r="B255" s="146"/>
      <c r="C255" s="147"/>
      <c r="D255" s="148"/>
      <c r="E255" s="145"/>
      <c r="F255" s="146"/>
      <c r="G255" s="27"/>
      <c r="H255" s="145"/>
      <c r="I255" s="146"/>
      <c r="J255" s="27"/>
      <c r="K255" s="27"/>
      <c r="L255" s="28"/>
      <c r="M255" s="29"/>
      <c r="N255" s="57">
        <f t="shared" si="3"/>
        <v>0</v>
      </c>
      <c r="O255" s="26"/>
      <c r="P255" s="54"/>
    </row>
    <row r="256" spans="1:16" ht="15.6" x14ac:dyDescent="0.25">
      <c r="A256" s="145"/>
      <c r="B256" s="146"/>
      <c r="C256" s="147"/>
      <c r="D256" s="148"/>
      <c r="E256" s="145"/>
      <c r="F256" s="146"/>
      <c r="G256" s="27"/>
      <c r="H256" s="145"/>
      <c r="I256" s="146"/>
      <c r="J256" s="27"/>
      <c r="K256" s="27"/>
      <c r="L256" s="28"/>
      <c r="M256" s="29"/>
      <c r="N256" s="57">
        <f t="shared" si="3"/>
        <v>0</v>
      </c>
      <c r="O256" s="26"/>
      <c r="P256" s="54"/>
    </row>
    <row r="257" spans="1:16" ht="15.6" x14ac:dyDescent="0.25">
      <c r="A257" s="145"/>
      <c r="B257" s="146"/>
      <c r="C257" s="147"/>
      <c r="D257" s="148"/>
      <c r="E257" s="145"/>
      <c r="F257" s="146"/>
      <c r="G257" s="27"/>
      <c r="H257" s="145"/>
      <c r="I257" s="146"/>
      <c r="J257" s="27"/>
      <c r="K257" s="27"/>
      <c r="L257" s="28"/>
      <c r="M257" s="29"/>
      <c r="N257" s="57">
        <f t="shared" si="3"/>
        <v>0</v>
      </c>
      <c r="O257" s="26"/>
      <c r="P257" s="54"/>
    </row>
    <row r="258" spans="1:16" ht="15.6" x14ac:dyDescent="0.25">
      <c r="A258" s="145"/>
      <c r="B258" s="146"/>
      <c r="C258" s="147"/>
      <c r="D258" s="148"/>
      <c r="E258" s="145"/>
      <c r="F258" s="146"/>
      <c r="G258" s="27"/>
      <c r="H258" s="145"/>
      <c r="I258" s="146"/>
      <c r="J258" s="27"/>
      <c r="K258" s="27"/>
      <c r="L258" s="28"/>
      <c r="M258" s="29"/>
      <c r="N258" s="57">
        <f t="shared" si="3"/>
        <v>0</v>
      </c>
      <c r="O258" s="26"/>
      <c r="P258" s="54"/>
    </row>
    <row r="259" spans="1:16" ht="15.6" x14ac:dyDescent="0.25">
      <c r="A259" s="145"/>
      <c r="B259" s="146"/>
      <c r="C259" s="147"/>
      <c r="D259" s="148"/>
      <c r="E259" s="145"/>
      <c r="F259" s="146"/>
      <c r="G259" s="27"/>
      <c r="H259" s="145"/>
      <c r="I259" s="146"/>
      <c r="J259" s="27"/>
      <c r="K259" s="27"/>
      <c r="L259" s="28"/>
      <c r="M259" s="29"/>
      <c r="N259" s="57">
        <f t="shared" si="3"/>
        <v>0</v>
      </c>
      <c r="O259" s="26"/>
      <c r="P259" s="54"/>
    </row>
    <row r="260" spans="1:16" ht="15.6" x14ac:dyDescent="0.25">
      <c r="A260" s="145"/>
      <c r="B260" s="146"/>
      <c r="C260" s="147"/>
      <c r="D260" s="148"/>
      <c r="E260" s="145"/>
      <c r="F260" s="146"/>
      <c r="G260" s="27"/>
      <c r="H260" s="145"/>
      <c r="I260" s="146"/>
      <c r="J260" s="27"/>
      <c r="K260" s="27"/>
      <c r="L260" s="28"/>
      <c r="M260" s="29"/>
      <c r="N260" s="57">
        <f t="shared" ref="N260:N323" si="4">$L260*$M260</f>
        <v>0</v>
      </c>
      <c r="O260" s="26"/>
      <c r="P260" s="54"/>
    </row>
    <row r="261" spans="1:16" ht="15.6" x14ac:dyDescent="0.25">
      <c r="A261" s="145"/>
      <c r="B261" s="146"/>
      <c r="C261" s="147"/>
      <c r="D261" s="148"/>
      <c r="E261" s="145"/>
      <c r="F261" s="146"/>
      <c r="G261" s="27"/>
      <c r="H261" s="145"/>
      <c r="I261" s="146"/>
      <c r="J261" s="27"/>
      <c r="K261" s="27"/>
      <c r="L261" s="28"/>
      <c r="M261" s="29"/>
      <c r="N261" s="57">
        <f t="shared" si="4"/>
        <v>0</v>
      </c>
      <c r="O261" s="26"/>
      <c r="P261" s="54"/>
    </row>
    <row r="262" spans="1:16" ht="15.6" x14ac:dyDescent="0.25">
      <c r="A262" s="145"/>
      <c r="B262" s="146"/>
      <c r="C262" s="147"/>
      <c r="D262" s="148"/>
      <c r="E262" s="145"/>
      <c r="F262" s="146"/>
      <c r="G262" s="27"/>
      <c r="H262" s="145"/>
      <c r="I262" s="146"/>
      <c r="J262" s="27"/>
      <c r="K262" s="27"/>
      <c r="L262" s="28"/>
      <c r="M262" s="29"/>
      <c r="N262" s="57">
        <f t="shared" si="4"/>
        <v>0</v>
      </c>
      <c r="O262" s="26"/>
      <c r="P262" s="54"/>
    </row>
    <row r="263" spans="1:16" ht="15.6" x14ac:dyDescent="0.25">
      <c r="A263" s="145"/>
      <c r="B263" s="146"/>
      <c r="C263" s="147"/>
      <c r="D263" s="148"/>
      <c r="E263" s="145"/>
      <c r="F263" s="146"/>
      <c r="G263" s="27"/>
      <c r="H263" s="145"/>
      <c r="I263" s="146"/>
      <c r="J263" s="27"/>
      <c r="K263" s="27"/>
      <c r="L263" s="28"/>
      <c r="M263" s="29"/>
      <c r="N263" s="57">
        <f t="shared" si="4"/>
        <v>0</v>
      </c>
      <c r="O263" s="26"/>
      <c r="P263" s="54"/>
    </row>
    <row r="264" spans="1:16" ht="15.6" x14ac:dyDescent="0.25">
      <c r="A264" s="145"/>
      <c r="B264" s="146"/>
      <c r="C264" s="147"/>
      <c r="D264" s="148"/>
      <c r="E264" s="145"/>
      <c r="F264" s="146"/>
      <c r="G264" s="27"/>
      <c r="H264" s="145"/>
      <c r="I264" s="146"/>
      <c r="J264" s="27"/>
      <c r="K264" s="27"/>
      <c r="L264" s="28"/>
      <c r="M264" s="29"/>
      <c r="N264" s="57">
        <f t="shared" si="4"/>
        <v>0</v>
      </c>
      <c r="O264" s="26"/>
      <c r="P264" s="54"/>
    </row>
    <row r="265" spans="1:16" ht="15.6" x14ac:dyDescent="0.25">
      <c r="A265" s="145"/>
      <c r="B265" s="146"/>
      <c r="C265" s="147"/>
      <c r="D265" s="148"/>
      <c r="E265" s="145"/>
      <c r="F265" s="146"/>
      <c r="G265" s="27"/>
      <c r="H265" s="145"/>
      <c r="I265" s="146"/>
      <c r="J265" s="27"/>
      <c r="K265" s="27"/>
      <c r="L265" s="28"/>
      <c r="M265" s="29"/>
      <c r="N265" s="57">
        <f t="shared" si="4"/>
        <v>0</v>
      </c>
      <c r="O265" s="26"/>
      <c r="P265" s="54"/>
    </row>
    <row r="266" spans="1:16" ht="15.6" x14ac:dyDescent="0.25">
      <c r="A266" s="145"/>
      <c r="B266" s="146"/>
      <c r="C266" s="147"/>
      <c r="D266" s="148"/>
      <c r="E266" s="145"/>
      <c r="F266" s="146"/>
      <c r="G266" s="27"/>
      <c r="H266" s="145"/>
      <c r="I266" s="146"/>
      <c r="J266" s="27"/>
      <c r="K266" s="27"/>
      <c r="L266" s="28"/>
      <c r="M266" s="29"/>
      <c r="N266" s="57">
        <f t="shared" si="4"/>
        <v>0</v>
      </c>
      <c r="O266" s="26"/>
      <c r="P266" s="54"/>
    </row>
    <row r="267" spans="1:16" ht="15.6" x14ac:dyDescent="0.25">
      <c r="A267" s="145"/>
      <c r="B267" s="146"/>
      <c r="C267" s="147"/>
      <c r="D267" s="148"/>
      <c r="E267" s="145"/>
      <c r="F267" s="146"/>
      <c r="G267" s="27"/>
      <c r="H267" s="145"/>
      <c r="I267" s="146"/>
      <c r="J267" s="27"/>
      <c r="K267" s="27"/>
      <c r="L267" s="28"/>
      <c r="M267" s="29"/>
      <c r="N267" s="57">
        <f t="shared" si="4"/>
        <v>0</v>
      </c>
      <c r="O267" s="26"/>
      <c r="P267" s="54"/>
    </row>
    <row r="268" spans="1:16" ht="15.6" x14ac:dyDescent="0.25">
      <c r="A268" s="145"/>
      <c r="B268" s="146"/>
      <c r="C268" s="147"/>
      <c r="D268" s="148"/>
      <c r="E268" s="145"/>
      <c r="F268" s="146"/>
      <c r="G268" s="27"/>
      <c r="H268" s="145"/>
      <c r="I268" s="146"/>
      <c r="J268" s="27"/>
      <c r="K268" s="27"/>
      <c r="L268" s="28"/>
      <c r="M268" s="29"/>
      <c r="N268" s="57">
        <f t="shared" si="4"/>
        <v>0</v>
      </c>
      <c r="O268" s="26"/>
      <c r="P268" s="54"/>
    </row>
    <row r="269" spans="1:16" ht="15.6" x14ac:dyDescent="0.25">
      <c r="A269" s="145"/>
      <c r="B269" s="146"/>
      <c r="C269" s="147"/>
      <c r="D269" s="148"/>
      <c r="E269" s="145"/>
      <c r="F269" s="146"/>
      <c r="G269" s="27"/>
      <c r="H269" s="145"/>
      <c r="I269" s="146"/>
      <c r="J269" s="27"/>
      <c r="K269" s="27"/>
      <c r="L269" s="28"/>
      <c r="M269" s="29"/>
      <c r="N269" s="57">
        <f t="shared" si="4"/>
        <v>0</v>
      </c>
      <c r="O269" s="26"/>
      <c r="P269" s="54"/>
    </row>
    <row r="270" spans="1:16" ht="15.6" x14ac:dyDescent="0.25">
      <c r="A270" s="145"/>
      <c r="B270" s="146"/>
      <c r="C270" s="147"/>
      <c r="D270" s="148"/>
      <c r="E270" s="145"/>
      <c r="F270" s="146"/>
      <c r="G270" s="27"/>
      <c r="H270" s="145"/>
      <c r="I270" s="146"/>
      <c r="J270" s="27"/>
      <c r="K270" s="27"/>
      <c r="L270" s="28"/>
      <c r="M270" s="29"/>
      <c r="N270" s="57">
        <f t="shared" si="4"/>
        <v>0</v>
      </c>
      <c r="O270" s="26"/>
      <c r="P270" s="54"/>
    </row>
    <row r="271" spans="1:16" ht="15.6" x14ac:dyDescent="0.25">
      <c r="A271" s="145"/>
      <c r="B271" s="146"/>
      <c r="C271" s="147"/>
      <c r="D271" s="148"/>
      <c r="E271" s="145"/>
      <c r="F271" s="146"/>
      <c r="G271" s="27"/>
      <c r="H271" s="145"/>
      <c r="I271" s="146"/>
      <c r="J271" s="27"/>
      <c r="K271" s="27"/>
      <c r="L271" s="28"/>
      <c r="M271" s="29"/>
      <c r="N271" s="57">
        <f t="shared" si="4"/>
        <v>0</v>
      </c>
      <c r="O271" s="26"/>
      <c r="P271" s="54"/>
    </row>
    <row r="272" spans="1:16" ht="15.6" x14ac:dyDescent="0.25">
      <c r="A272" s="145"/>
      <c r="B272" s="146"/>
      <c r="C272" s="147"/>
      <c r="D272" s="148"/>
      <c r="E272" s="145"/>
      <c r="F272" s="146"/>
      <c r="G272" s="27"/>
      <c r="H272" s="145"/>
      <c r="I272" s="146"/>
      <c r="J272" s="27"/>
      <c r="K272" s="27"/>
      <c r="L272" s="28"/>
      <c r="M272" s="29"/>
      <c r="N272" s="57">
        <f t="shared" si="4"/>
        <v>0</v>
      </c>
      <c r="O272" s="26"/>
      <c r="P272" s="54"/>
    </row>
    <row r="273" spans="1:16" ht="15.6" x14ac:dyDescent="0.25">
      <c r="A273" s="145"/>
      <c r="B273" s="146"/>
      <c r="C273" s="147"/>
      <c r="D273" s="148"/>
      <c r="E273" s="145"/>
      <c r="F273" s="146"/>
      <c r="G273" s="27"/>
      <c r="H273" s="145"/>
      <c r="I273" s="146"/>
      <c r="J273" s="27"/>
      <c r="K273" s="27"/>
      <c r="L273" s="28"/>
      <c r="M273" s="29"/>
      <c r="N273" s="57">
        <f t="shared" si="4"/>
        <v>0</v>
      </c>
      <c r="O273" s="26"/>
      <c r="P273" s="54"/>
    </row>
    <row r="274" spans="1:16" ht="15.6" x14ac:dyDescent="0.25">
      <c r="A274" s="145"/>
      <c r="B274" s="146"/>
      <c r="C274" s="147"/>
      <c r="D274" s="148"/>
      <c r="E274" s="145"/>
      <c r="F274" s="146"/>
      <c r="G274" s="27"/>
      <c r="H274" s="145"/>
      <c r="I274" s="146"/>
      <c r="J274" s="27"/>
      <c r="K274" s="27"/>
      <c r="L274" s="28"/>
      <c r="M274" s="29"/>
      <c r="N274" s="57">
        <f t="shared" si="4"/>
        <v>0</v>
      </c>
      <c r="O274" s="26"/>
      <c r="P274" s="54"/>
    </row>
    <row r="275" spans="1:16" ht="15.6" x14ac:dyDescent="0.25">
      <c r="A275" s="145"/>
      <c r="B275" s="146"/>
      <c r="C275" s="147"/>
      <c r="D275" s="148"/>
      <c r="E275" s="145"/>
      <c r="F275" s="146"/>
      <c r="G275" s="27"/>
      <c r="H275" s="145"/>
      <c r="I275" s="146"/>
      <c r="J275" s="27"/>
      <c r="K275" s="27"/>
      <c r="L275" s="28"/>
      <c r="M275" s="29"/>
      <c r="N275" s="57">
        <f t="shared" si="4"/>
        <v>0</v>
      </c>
      <c r="O275" s="26"/>
      <c r="P275" s="54"/>
    </row>
    <row r="276" spans="1:16" ht="15.6" x14ac:dyDescent="0.25">
      <c r="A276" s="145"/>
      <c r="B276" s="146"/>
      <c r="C276" s="147"/>
      <c r="D276" s="148"/>
      <c r="E276" s="145"/>
      <c r="F276" s="146"/>
      <c r="G276" s="27"/>
      <c r="H276" s="145"/>
      <c r="I276" s="146"/>
      <c r="J276" s="27"/>
      <c r="K276" s="27"/>
      <c r="L276" s="28"/>
      <c r="M276" s="29"/>
      <c r="N276" s="57">
        <f t="shared" si="4"/>
        <v>0</v>
      </c>
      <c r="O276" s="26"/>
      <c r="P276" s="54"/>
    </row>
    <row r="277" spans="1:16" ht="15.6" x14ac:dyDescent="0.25">
      <c r="A277" s="145"/>
      <c r="B277" s="146"/>
      <c r="C277" s="147"/>
      <c r="D277" s="148"/>
      <c r="E277" s="145"/>
      <c r="F277" s="146"/>
      <c r="G277" s="27"/>
      <c r="H277" s="145"/>
      <c r="I277" s="146"/>
      <c r="J277" s="27"/>
      <c r="K277" s="27"/>
      <c r="L277" s="28"/>
      <c r="M277" s="29"/>
      <c r="N277" s="57">
        <f t="shared" si="4"/>
        <v>0</v>
      </c>
      <c r="O277" s="26"/>
      <c r="P277" s="54"/>
    </row>
    <row r="278" spans="1:16" ht="15.6" x14ac:dyDescent="0.25">
      <c r="A278" s="145"/>
      <c r="B278" s="146"/>
      <c r="C278" s="147"/>
      <c r="D278" s="148"/>
      <c r="E278" s="145"/>
      <c r="F278" s="146"/>
      <c r="G278" s="27"/>
      <c r="H278" s="145"/>
      <c r="I278" s="146"/>
      <c r="J278" s="27"/>
      <c r="K278" s="27"/>
      <c r="L278" s="28"/>
      <c r="M278" s="29"/>
      <c r="N278" s="57">
        <f t="shared" si="4"/>
        <v>0</v>
      </c>
      <c r="O278" s="26"/>
      <c r="P278" s="54"/>
    </row>
    <row r="279" spans="1:16" ht="15.6" x14ac:dyDescent="0.25">
      <c r="A279" s="145"/>
      <c r="B279" s="146"/>
      <c r="C279" s="147"/>
      <c r="D279" s="148"/>
      <c r="E279" s="145"/>
      <c r="F279" s="146"/>
      <c r="G279" s="27"/>
      <c r="H279" s="145"/>
      <c r="I279" s="146"/>
      <c r="J279" s="27"/>
      <c r="K279" s="27"/>
      <c r="L279" s="28"/>
      <c r="M279" s="29"/>
      <c r="N279" s="57">
        <f t="shared" si="4"/>
        <v>0</v>
      </c>
      <c r="O279" s="26"/>
      <c r="P279" s="54"/>
    </row>
    <row r="280" spans="1:16" ht="15.6" x14ac:dyDescent="0.25">
      <c r="A280" s="145"/>
      <c r="B280" s="146"/>
      <c r="C280" s="147"/>
      <c r="D280" s="148"/>
      <c r="E280" s="145"/>
      <c r="F280" s="146"/>
      <c r="G280" s="27"/>
      <c r="H280" s="145"/>
      <c r="I280" s="146"/>
      <c r="J280" s="27"/>
      <c r="K280" s="27"/>
      <c r="L280" s="28"/>
      <c r="M280" s="29"/>
      <c r="N280" s="57">
        <f t="shared" si="4"/>
        <v>0</v>
      </c>
      <c r="O280" s="26"/>
      <c r="P280" s="54"/>
    </row>
    <row r="281" spans="1:16" ht="15.6" x14ac:dyDescent="0.25">
      <c r="A281" s="145"/>
      <c r="B281" s="146"/>
      <c r="C281" s="147"/>
      <c r="D281" s="148"/>
      <c r="E281" s="145"/>
      <c r="F281" s="146"/>
      <c r="G281" s="27"/>
      <c r="H281" s="145"/>
      <c r="I281" s="146"/>
      <c r="J281" s="27"/>
      <c r="K281" s="27"/>
      <c r="L281" s="28"/>
      <c r="M281" s="29"/>
      <c r="N281" s="57">
        <f t="shared" si="4"/>
        <v>0</v>
      </c>
      <c r="O281" s="26"/>
      <c r="P281" s="54"/>
    </row>
    <row r="282" spans="1:16" ht="15.6" x14ac:dyDescent="0.25">
      <c r="A282" s="145"/>
      <c r="B282" s="146"/>
      <c r="C282" s="147"/>
      <c r="D282" s="148"/>
      <c r="E282" s="145"/>
      <c r="F282" s="146"/>
      <c r="G282" s="27"/>
      <c r="H282" s="145"/>
      <c r="I282" s="146"/>
      <c r="J282" s="27"/>
      <c r="K282" s="27"/>
      <c r="L282" s="28"/>
      <c r="M282" s="29"/>
      <c r="N282" s="57">
        <f t="shared" si="4"/>
        <v>0</v>
      </c>
      <c r="O282" s="26"/>
      <c r="P282" s="54"/>
    </row>
    <row r="283" spans="1:16" ht="15.6" x14ac:dyDescent="0.25">
      <c r="A283" s="145"/>
      <c r="B283" s="146"/>
      <c r="C283" s="147"/>
      <c r="D283" s="148"/>
      <c r="E283" s="145"/>
      <c r="F283" s="146"/>
      <c r="G283" s="27"/>
      <c r="H283" s="145"/>
      <c r="I283" s="146"/>
      <c r="J283" s="27"/>
      <c r="K283" s="27"/>
      <c r="L283" s="28"/>
      <c r="M283" s="29"/>
      <c r="N283" s="57">
        <f t="shared" si="4"/>
        <v>0</v>
      </c>
      <c r="O283" s="26"/>
      <c r="P283" s="54"/>
    </row>
    <row r="284" spans="1:16" ht="15.6" x14ac:dyDescent="0.25">
      <c r="A284" s="145"/>
      <c r="B284" s="146"/>
      <c r="C284" s="147"/>
      <c r="D284" s="148"/>
      <c r="E284" s="145"/>
      <c r="F284" s="146"/>
      <c r="G284" s="27"/>
      <c r="H284" s="145"/>
      <c r="I284" s="146"/>
      <c r="J284" s="27"/>
      <c r="K284" s="27"/>
      <c r="L284" s="28"/>
      <c r="M284" s="29"/>
      <c r="N284" s="57">
        <f t="shared" si="4"/>
        <v>0</v>
      </c>
      <c r="O284" s="26"/>
      <c r="P284" s="54"/>
    </row>
    <row r="285" spans="1:16" ht="15.6" x14ac:dyDescent="0.25">
      <c r="A285" s="145"/>
      <c r="B285" s="146"/>
      <c r="C285" s="147"/>
      <c r="D285" s="148"/>
      <c r="E285" s="145"/>
      <c r="F285" s="146"/>
      <c r="G285" s="27"/>
      <c r="H285" s="145"/>
      <c r="I285" s="146"/>
      <c r="J285" s="27"/>
      <c r="K285" s="27"/>
      <c r="L285" s="28"/>
      <c r="M285" s="29"/>
      <c r="N285" s="57">
        <f t="shared" si="4"/>
        <v>0</v>
      </c>
      <c r="O285" s="26"/>
      <c r="P285" s="54"/>
    </row>
    <row r="286" spans="1:16" ht="15.6" x14ac:dyDescent="0.25">
      <c r="A286" s="145"/>
      <c r="B286" s="146"/>
      <c r="C286" s="147"/>
      <c r="D286" s="148"/>
      <c r="E286" s="145"/>
      <c r="F286" s="146"/>
      <c r="G286" s="27"/>
      <c r="H286" s="145"/>
      <c r="I286" s="146"/>
      <c r="J286" s="27"/>
      <c r="K286" s="27"/>
      <c r="L286" s="28"/>
      <c r="M286" s="29"/>
      <c r="N286" s="57">
        <f t="shared" si="4"/>
        <v>0</v>
      </c>
      <c r="O286" s="26"/>
      <c r="P286" s="54"/>
    </row>
    <row r="287" spans="1:16" ht="15.6" x14ac:dyDescent="0.25">
      <c r="A287" s="145"/>
      <c r="B287" s="146"/>
      <c r="C287" s="147"/>
      <c r="D287" s="148"/>
      <c r="E287" s="145"/>
      <c r="F287" s="146"/>
      <c r="G287" s="27"/>
      <c r="H287" s="145"/>
      <c r="I287" s="146"/>
      <c r="J287" s="27"/>
      <c r="K287" s="27"/>
      <c r="L287" s="28"/>
      <c r="M287" s="29"/>
      <c r="N287" s="57">
        <f t="shared" si="4"/>
        <v>0</v>
      </c>
      <c r="O287" s="26"/>
      <c r="P287" s="54"/>
    </row>
    <row r="288" spans="1:16" ht="15.6" x14ac:dyDescent="0.25">
      <c r="A288" s="145"/>
      <c r="B288" s="146"/>
      <c r="C288" s="147"/>
      <c r="D288" s="148"/>
      <c r="E288" s="145"/>
      <c r="F288" s="146"/>
      <c r="G288" s="27"/>
      <c r="H288" s="145"/>
      <c r="I288" s="146"/>
      <c r="J288" s="27"/>
      <c r="K288" s="27"/>
      <c r="L288" s="28"/>
      <c r="M288" s="29"/>
      <c r="N288" s="57">
        <f t="shared" si="4"/>
        <v>0</v>
      </c>
      <c r="O288" s="26"/>
      <c r="P288" s="54"/>
    </row>
    <row r="289" spans="1:16" ht="15.6" x14ac:dyDescent="0.25">
      <c r="A289" s="145"/>
      <c r="B289" s="146"/>
      <c r="C289" s="147"/>
      <c r="D289" s="148"/>
      <c r="E289" s="145"/>
      <c r="F289" s="146"/>
      <c r="G289" s="27"/>
      <c r="H289" s="145"/>
      <c r="I289" s="146"/>
      <c r="J289" s="27"/>
      <c r="K289" s="27"/>
      <c r="L289" s="28"/>
      <c r="M289" s="29"/>
      <c r="N289" s="57">
        <f t="shared" si="4"/>
        <v>0</v>
      </c>
      <c r="O289" s="26"/>
      <c r="P289" s="54"/>
    </row>
    <row r="290" spans="1:16" ht="15.6" x14ac:dyDescent="0.25">
      <c r="A290" s="145"/>
      <c r="B290" s="146"/>
      <c r="C290" s="147"/>
      <c r="D290" s="148"/>
      <c r="E290" s="145"/>
      <c r="F290" s="146"/>
      <c r="G290" s="27"/>
      <c r="H290" s="145"/>
      <c r="I290" s="146"/>
      <c r="J290" s="27"/>
      <c r="K290" s="27"/>
      <c r="L290" s="28"/>
      <c r="M290" s="29"/>
      <c r="N290" s="57">
        <f t="shared" si="4"/>
        <v>0</v>
      </c>
      <c r="O290" s="26"/>
      <c r="P290" s="54"/>
    </row>
    <row r="291" spans="1:16" ht="15.6" x14ac:dyDescent="0.25">
      <c r="A291" s="145"/>
      <c r="B291" s="146"/>
      <c r="C291" s="147"/>
      <c r="D291" s="148"/>
      <c r="E291" s="145"/>
      <c r="F291" s="146"/>
      <c r="G291" s="27"/>
      <c r="H291" s="145"/>
      <c r="I291" s="146"/>
      <c r="J291" s="27"/>
      <c r="K291" s="27"/>
      <c r="L291" s="28"/>
      <c r="M291" s="29"/>
      <c r="N291" s="57">
        <f t="shared" si="4"/>
        <v>0</v>
      </c>
      <c r="O291" s="26"/>
      <c r="P291" s="54"/>
    </row>
    <row r="292" spans="1:16" ht="15.6" x14ac:dyDescent="0.25">
      <c r="A292" s="145"/>
      <c r="B292" s="146"/>
      <c r="C292" s="147"/>
      <c r="D292" s="148"/>
      <c r="E292" s="145"/>
      <c r="F292" s="146"/>
      <c r="G292" s="27"/>
      <c r="H292" s="145"/>
      <c r="I292" s="146"/>
      <c r="J292" s="27"/>
      <c r="K292" s="27"/>
      <c r="L292" s="28"/>
      <c r="M292" s="29"/>
      <c r="N292" s="57">
        <f t="shared" si="4"/>
        <v>0</v>
      </c>
      <c r="O292" s="26"/>
      <c r="P292" s="54"/>
    </row>
    <row r="293" spans="1:16" ht="15.6" x14ac:dyDescent="0.25">
      <c r="A293" s="145"/>
      <c r="B293" s="146"/>
      <c r="C293" s="147"/>
      <c r="D293" s="148"/>
      <c r="E293" s="145"/>
      <c r="F293" s="146"/>
      <c r="G293" s="27"/>
      <c r="H293" s="145"/>
      <c r="I293" s="146"/>
      <c r="J293" s="27"/>
      <c r="K293" s="27"/>
      <c r="L293" s="28"/>
      <c r="M293" s="29"/>
      <c r="N293" s="57">
        <f t="shared" si="4"/>
        <v>0</v>
      </c>
      <c r="O293" s="26"/>
      <c r="P293" s="54"/>
    </row>
    <row r="294" spans="1:16" ht="15.6" x14ac:dyDescent="0.25">
      <c r="A294" s="145"/>
      <c r="B294" s="146"/>
      <c r="C294" s="147"/>
      <c r="D294" s="148"/>
      <c r="E294" s="145"/>
      <c r="F294" s="146"/>
      <c r="G294" s="27"/>
      <c r="H294" s="145"/>
      <c r="I294" s="146"/>
      <c r="J294" s="27"/>
      <c r="K294" s="27"/>
      <c r="L294" s="28"/>
      <c r="M294" s="29"/>
      <c r="N294" s="57">
        <f t="shared" si="4"/>
        <v>0</v>
      </c>
      <c r="O294" s="26"/>
      <c r="P294" s="54"/>
    </row>
    <row r="295" spans="1:16" ht="15.6" x14ac:dyDescent="0.25">
      <c r="A295" s="145"/>
      <c r="B295" s="146"/>
      <c r="C295" s="147"/>
      <c r="D295" s="148"/>
      <c r="E295" s="145"/>
      <c r="F295" s="146"/>
      <c r="G295" s="27"/>
      <c r="H295" s="145"/>
      <c r="I295" s="146"/>
      <c r="J295" s="27"/>
      <c r="K295" s="27"/>
      <c r="L295" s="28"/>
      <c r="M295" s="29"/>
      <c r="N295" s="57">
        <f t="shared" si="4"/>
        <v>0</v>
      </c>
      <c r="O295" s="26"/>
      <c r="P295" s="54"/>
    </row>
    <row r="296" spans="1:16" ht="15.6" x14ac:dyDescent="0.25">
      <c r="A296" s="145"/>
      <c r="B296" s="146"/>
      <c r="C296" s="147"/>
      <c r="D296" s="148"/>
      <c r="E296" s="145"/>
      <c r="F296" s="146"/>
      <c r="G296" s="27"/>
      <c r="H296" s="145"/>
      <c r="I296" s="146"/>
      <c r="J296" s="27"/>
      <c r="K296" s="27"/>
      <c r="L296" s="28"/>
      <c r="M296" s="29"/>
      <c r="N296" s="57">
        <f t="shared" si="4"/>
        <v>0</v>
      </c>
      <c r="O296" s="26"/>
      <c r="P296" s="54"/>
    </row>
    <row r="297" spans="1:16" ht="15.6" x14ac:dyDescent="0.25">
      <c r="A297" s="145"/>
      <c r="B297" s="146"/>
      <c r="C297" s="147"/>
      <c r="D297" s="148"/>
      <c r="E297" s="145"/>
      <c r="F297" s="146"/>
      <c r="G297" s="27"/>
      <c r="H297" s="145"/>
      <c r="I297" s="146"/>
      <c r="J297" s="27"/>
      <c r="K297" s="27"/>
      <c r="L297" s="28"/>
      <c r="M297" s="29"/>
      <c r="N297" s="57">
        <f t="shared" si="4"/>
        <v>0</v>
      </c>
      <c r="O297" s="26"/>
      <c r="P297" s="54"/>
    </row>
    <row r="298" spans="1:16" ht="15.6" x14ac:dyDescent="0.25">
      <c r="A298" s="145"/>
      <c r="B298" s="146"/>
      <c r="C298" s="147"/>
      <c r="D298" s="148"/>
      <c r="E298" s="145"/>
      <c r="F298" s="146"/>
      <c r="G298" s="27"/>
      <c r="H298" s="145"/>
      <c r="I298" s="146"/>
      <c r="J298" s="27"/>
      <c r="K298" s="27"/>
      <c r="L298" s="28"/>
      <c r="M298" s="29"/>
      <c r="N298" s="57">
        <f t="shared" si="4"/>
        <v>0</v>
      </c>
      <c r="O298" s="26"/>
      <c r="P298" s="54"/>
    </row>
    <row r="299" spans="1:16" ht="15.6" x14ac:dyDescent="0.25">
      <c r="A299" s="145"/>
      <c r="B299" s="146"/>
      <c r="C299" s="147"/>
      <c r="D299" s="148"/>
      <c r="E299" s="145"/>
      <c r="F299" s="146"/>
      <c r="G299" s="27"/>
      <c r="H299" s="145"/>
      <c r="I299" s="146"/>
      <c r="J299" s="27"/>
      <c r="K299" s="27"/>
      <c r="L299" s="28"/>
      <c r="M299" s="29"/>
      <c r="N299" s="57">
        <f t="shared" si="4"/>
        <v>0</v>
      </c>
      <c r="O299" s="26"/>
      <c r="P299" s="54"/>
    </row>
    <row r="300" spans="1:16" ht="15.6" x14ac:dyDescent="0.25">
      <c r="A300" s="145"/>
      <c r="B300" s="146"/>
      <c r="C300" s="147"/>
      <c r="D300" s="148"/>
      <c r="E300" s="145"/>
      <c r="F300" s="146"/>
      <c r="G300" s="27"/>
      <c r="H300" s="145"/>
      <c r="I300" s="146"/>
      <c r="J300" s="27"/>
      <c r="K300" s="27"/>
      <c r="L300" s="28"/>
      <c r="M300" s="29"/>
      <c r="N300" s="57">
        <f t="shared" si="4"/>
        <v>0</v>
      </c>
      <c r="O300" s="26"/>
      <c r="P300" s="54"/>
    </row>
    <row r="301" spans="1:16" ht="15.6" x14ac:dyDescent="0.25">
      <c r="A301" s="145"/>
      <c r="B301" s="146"/>
      <c r="C301" s="147"/>
      <c r="D301" s="148"/>
      <c r="E301" s="145"/>
      <c r="F301" s="146"/>
      <c r="G301" s="27"/>
      <c r="H301" s="145"/>
      <c r="I301" s="146"/>
      <c r="J301" s="27"/>
      <c r="K301" s="27"/>
      <c r="L301" s="28"/>
      <c r="M301" s="29"/>
      <c r="N301" s="57">
        <f t="shared" si="4"/>
        <v>0</v>
      </c>
      <c r="O301" s="26"/>
      <c r="P301" s="54"/>
    </row>
    <row r="302" spans="1:16" ht="15.6" x14ac:dyDescent="0.25">
      <c r="A302" s="145"/>
      <c r="B302" s="146"/>
      <c r="C302" s="147"/>
      <c r="D302" s="148"/>
      <c r="E302" s="145"/>
      <c r="F302" s="146"/>
      <c r="G302" s="27"/>
      <c r="H302" s="145"/>
      <c r="I302" s="146"/>
      <c r="J302" s="27"/>
      <c r="K302" s="27"/>
      <c r="L302" s="28"/>
      <c r="M302" s="29"/>
      <c r="N302" s="57">
        <f t="shared" si="4"/>
        <v>0</v>
      </c>
      <c r="O302" s="26"/>
      <c r="P302" s="54"/>
    </row>
    <row r="303" spans="1:16" ht="15.6" x14ac:dyDescent="0.25">
      <c r="A303" s="145"/>
      <c r="B303" s="146"/>
      <c r="C303" s="147"/>
      <c r="D303" s="148"/>
      <c r="E303" s="145"/>
      <c r="F303" s="146"/>
      <c r="G303" s="27"/>
      <c r="H303" s="145"/>
      <c r="I303" s="146"/>
      <c r="J303" s="27"/>
      <c r="K303" s="27"/>
      <c r="L303" s="28"/>
      <c r="M303" s="29"/>
      <c r="N303" s="57">
        <f t="shared" si="4"/>
        <v>0</v>
      </c>
      <c r="O303" s="26"/>
      <c r="P303" s="54"/>
    </row>
    <row r="304" spans="1:16" ht="15.6" x14ac:dyDescent="0.25">
      <c r="A304" s="145"/>
      <c r="B304" s="146"/>
      <c r="C304" s="147"/>
      <c r="D304" s="148"/>
      <c r="E304" s="145"/>
      <c r="F304" s="146"/>
      <c r="G304" s="27"/>
      <c r="H304" s="145"/>
      <c r="I304" s="146"/>
      <c r="J304" s="27"/>
      <c r="K304" s="27"/>
      <c r="L304" s="28"/>
      <c r="M304" s="29"/>
      <c r="N304" s="57">
        <f t="shared" si="4"/>
        <v>0</v>
      </c>
      <c r="O304" s="26"/>
      <c r="P304" s="54"/>
    </row>
    <row r="305" spans="1:16" ht="15.6" x14ac:dyDescent="0.25">
      <c r="A305" s="145"/>
      <c r="B305" s="146"/>
      <c r="C305" s="147"/>
      <c r="D305" s="148"/>
      <c r="E305" s="145"/>
      <c r="F305" s="146"/>
      <c r="G305" s="27"/>
      <c r="H305" s="145"/>
      <c r="I305" s="146"/>
      <c r="J305" s="27"/>
      <c r="K305" s="27"/>
      <c r="L305" s="28"/>
      <c r="M305" s="29"/>
      <c r="N305" s="57">
        <f t="shared" si="4"/>
        <v>0</v>
      </c>
      <c r="O305" s="26"/>
      <c r="P305" s="54"/>
    </row>
    <row r="306" spans="1:16" ht="15.6" x14ac:dyDescent="0.25">
      <c r="A306" s="145"/>
      <c r="B306" s="146"/>
      <c r="C306" s="147"/>
      <c r="D306" s="148"/>
      <c r="E306" s="145"/>
      <c r="F306" s="146"/>
      <c r="G306" s="27"/>
      <c r="H306" s="145"/>
      <c r="I306" s="146"/>
      <c r="J306" s="27"/>
      <c r="K306" s="27"/>
      <c r="L306" s="28"/>
      <c r="M306" s="29"/>
      <c r="N306" s="57">
        <f t="shared" si="4"/>
        <v>0</v>
      </c>
      <c r="O306" s="26"/>
      <c r="P306" s="54"/>
    </row>
    <row r="307" spans="1:16" ht="15.6" x14ac:dyDescent="0.25">
      <c r="A307" s="145"/>
      <c r="B307" s="146"/>
      <c r="C307" s="147"/>
      <c r="D307" s="148"/>
      <c r="E307" s="145"/>
      <c r="F307" s="146"/>
      <c r="G307" s="27"/>
      <c r="H307" s="145"/>
      <c r="I307" s="146"/>
      <c r="J307" s="27"/>
      <c r="K307" s="27"/>
      <c r="L307" s="28"/>
      <c r="M307" s="29"/>
      <c r="N307" s="57">
        <f t="shared" si="4"/>
        <v>0</v>
      </c>
      <c r="O307" s="26"/>
      <c r="P307" s="54"/>
    </row>
    <row r="308" spans="1:16" ht="15.6" x14ac:dyDescent="0.25">
      <c r="A308" s="145"/>
      <c r="B308" s="146"/>
      <c r="C308" s="147"/>
      <c r="D308" s="148"/>
      <c r="E308" s="145"/>
      <c r="F308" s="146"/>
      <c r="G308" s="27"/>
      <c r="H308" s="145"/>
      <c r="I308" s="146"/>
      <c r="J308" s="27"/>
      <c r="K308" s="27"/>
      <c r="L308" s="28"/>
      <c r="M308" s="29"/>
      <c r="N308" s="57">
        <f t="shared" si="4"/>
        <v>0</v>
      </c>
      <c r="O308" s="26"/>
      <c r="P308" s="54"/>
    </row>
    <row r="309" spans="1:16" ht="15.6" x14ac:dyDescent="0.25">
      <c r="A309" s="145"/>
      <c r="B309" s="146"/>
      <c r="C309" s="147"/>
      <c r="D309" s="148"/>
      <c r="E309" s="145"/>
      <c r="F309" s="146"/>
      <c r="G309" s="27"/>
      <c r="H309" s="145"/>
      <c r="I309" s="146"/>
      <c r="J309" s="27"/>
      <c r="K309" s="27"/>
      <c r="L309" s="28"/>
      <c r="M309" s="29"/>
      <c r="N309" s="57">
        <f t="shared" si="4"/>
        <v>0</v>
      </c>
      <c r="O309" s="26"/>
      <c r="P309" s="54"/>
    </row>
    <row r="310" spans="1:16" ht="15.6" x14ac:dyDescent="0.25">
      <c r="A310" s="145"/>
      <c r="B310" s="146"/>
      <c r="C310" s="147"/>
      <c r="D310" s="148"/>
      <c r="E310" s="145"/>
      <c r="F310" s="146"/>
      <c r="G310" s="27"/>
      <c r="H310" s="145"/>
      <c r="I310" s="146"/>
      <c r="J310" s="27"/>
      <c r="K310" s="27"/>
      <c r="L310" s="28"/>
      <c r="M310" s="29"/>
      <c r="N310" s="57">
        <f t="shared" si="4"/>
        <v>0</v>
      </c>
      <c r="O310" s="26"/>
      <c r="P310" s="54"/>
    </row>
    <row r="311" spans="1:16" ht="15.6" x14ac:dyDescent="0.25">
      <c r="A311" s="145"/>
      <c r="B311" s="146"/>
      <c r="C311" s="147"/>
      <c r="D311" s="148"/>
      <c r="E311" s="145"/>
      <c r="F311" s="146"/>
      <c r="G311" s="27"/>
      <c r="H311" s="145"/>
      <c r="I311" s="146"/>
      <c r="J311" s="27"/>
      <c r="K311" s="27"/>
      <c r="L311" s="28"/>
      <c r="M311" s="29"/>
      <c r="N311" s="57">
        <f t="shared" si="4"/>
        <v>0</v>
      </c>
      <c r="O311" s="26"/>
      <c r="P311" s="54"/>
    </row>
    <row r="312" spans="1:16" ht="15.6" x14ac:dyDescent="0.25">
      <c r="A312" s="145"/>
      <c r="B312" s="146"/>
      <c r="C312" s="147"/>
      <c r="D312" s="148"/>
      <c r="E312" s="145"/>
      <c r="F312" s="146"/>
      <c r="G312" s="27"/>
      <c r="H312" s="145"/>
      <c r="I312" s="146"/>
      <c r="J312" s="27"/>
      <c r="K312" s="27"/>
      <c r="L312" s="28"/>
      <c r="M312" s="29"/>
      <c r="N312" s="57">
        <f t="shared" si="4"/>
        <v>0</v>
      </c>
      <c r="O312" s="26"/>
      <c r="P312" s="54"/>
    </row>
    <row r="313" spans="1:16" ht="15.6" x14ac:dyDescent="0.25">
      <c r="A313" s="145"/>
      <c r="B313" s="146"/>
      <c r="C313" s="147"/>
      <c r="D313" s="148"/>
      <c r="E313" s="145"/>
      <c r="F313" s="146"/>
      <c r="G313" s="27"/>
      <c r="H313" s="145"/>
      <c r="I313" s="146"/>
      <c r="J313" s="27"/>
      <c r="K313" s="27"/>
      <c r="L313" s="28"/>
      <c r="M313" s="29"/>
      <c r="N313" s="57">
        <f t="shared" si="4"/>
        <v>0</v>
      </c>
      <c r="O313" s="26"/>
      <c r="P313" s="54"/>
    </row>
    <row r="314" spans="1:16" ht="15.6" x14ac:dyDescent="0.25">
      <c r="A314" s="145"/>
      <c r="B314" s="146"/>
      <c r="C314" s="147"/>
      <c r="D314" s="148"/>
      <c r="E314" s="145"/>
      <c r="F314" s="146"/>
      <c r="G314" s="27"/>
      <c r="H314" s="145"/>
      <c r="I314" s="146"/>
      <c r="J314" s="27"/>
      <c r="K314" s="27"/>
      <c r="L314" s="28"/>
      <c r="M314" s="29"/>
      <c r="N314" s="57">
        <f t="shared" si="4"/>
        <v>0</v>
      </c>
      <c r="O314" s="26"/>
      <c r="P314" s="54"/>
    </row>
    <row r="315" spans="1:16" ht="15.6" x14ac:dyDescent="0.25">
      <c r="A315" s="145"/>
      <c r="B315" s="146"/>
      <c r="C315" s="147"/>
      <c r="D315" s="148"/>
      <c r="E315" s="145"/>
      <c r="F315" s="146"/>
      <c r="G315" s="27"/>
      <c r="H315" s="145"/>
      <c r="I315" s="146"/>
      <c r="J315" s="27"/>
      <c r="K315" s="27"/>
      <c r="L315" s="28"/>
      <c r="M315" s="29"/>
      <c r="N315" s="57">
        <f t="shared" si="4"/>
        <v>0</v>
      </c>
      <c r="O315" s="26"/>
      <c r="P315" s="54"/>
    </row>
    <row r="316" spans="1:16" ht="15.6" x14ac:dyDescent="0.25">
      <c r="A316" s="145"/>
      <c r="B316" s="146"/>
      <c r="C316" s="147"/>
      <c r="D316" s="148"/>
      <c r="E316" s="145"/>
      <c r="F316" s="146"/>
      <c r="G316" s="27"/>
      <c r="H316" s="145"/>
      <c r="I316" s="146"/>
      <c r="J316" s="27"/>
      <c r="K316" s="27"/>
      <c r="L316" s="28"/>
      <c r="M316" s="29"/>
      <c r="N316" s="57">
        <f t="shared" si="4"/>
        <v>0</v>
      </c>
      <c r="O316" s="26"/>
      <c r="P316" s="54"/>
    </row>
    <row r="317" spans="1:16" ht="15.6" x14ac:dyDescent="0.25">
      <c r="A317" s="145"/>
      <c r="B317" s="146"/>
      <c r="C317" s="147"/>
      <c r="D317" s="148"/>
      <c r="E317" s="145"/>
      <c r="F317" s="146"/>
      <c r="G317" s="27"/>
      <c r="H317" s="145"/>
      <c r="I317" s="146"/>
      <c r="J317" s="27"/>
      <c r="K317" s="27"/>
      <c r="L317" s="28"/>
      <c r="M317" s="29"/>
      <c r="N317" s="57">
        <f t="shared" si="4"/>
        <v>0</v>
      </c>
      <c r="O317" s="26"/>
      <c r="P317" s="54"/>
    </row>
    <row r="318" spans="1:16" ht="15.6" x14ac:dyDescent="0.25">
      <c r="A318" s="145"/>
      <c r="B318" s="146"/>
      <c r="C318" s="147"/>
      <c r="D318" s="148"/>
      <c r="E318" s="145"/>
      <c r="F318" s="146"/>
      <c r="G318" s="27"/>
      <c r="H318" s="145"/>
      <c r="I318" s="146"/>
      <c r="J318" s="27"/>
      <c r="K318" s="27"/>
      <c r="L318" s="28"/>
      <c r="M318" s="29"/>
      <c r="N318" s="57">
        <f t="shared" si="4"/>
        <v>0</v>
      </c>
      <c r="O318" s="26"/>
      <c r="P318" s="54"/>
    </row>
    <row r="319" spans="1:16" ht="15.6" x14ac:dyDescent="0.25">
      <c r="A319" s="145"/>
      <c r="B319" s="146"/>
      <c r="C319" s="147"/>
      <c r="D319" s="148"/>
      <c r="E319" s="145"/>
      <c r="F319" s="146"/>
      <c r="G319" s="27"/>
      <c r="H319" s="145"/>
      <c r="I319" s="146"/>
      <c r="J319" s="27"/>
      <c r="K319" s="27"/>
      <c r="L319" s="28"/>
      <c r="M319" s="29"/>
      <c r="N319" s="57">
        <f t="shared" si="4"/>
        <v>0</v>
      </c>
      <c r="O319" s="26"/>
      <c r="P319" s="54"/>
    </row>
    <row r="320" spans="1:16" ht="15.6" x14ac:dyDescent="0.25">
      <c r="A320" s="145"/>
      <c r="B320" s="146"/>
      <c r="C320" s="147"/>
      <c r="D320" s="148"/>
      <c r="E320" s="145"/>
      <c r="F320" s="146"/>
      <c r="G320" s="27"/>
      <c r="H320" s="145"/>
      <c r="I320" s="146"/>
      <c r="J320" s="27"/>
      <c r="K320" s="27"/>
      <c r="L320" s="28"/>
      <c r="M320" s="29"/>
      <c r="N320" s="57">
        <f t="shared" si="4"/>
        <v>0</v>
      </c>
      <c r="O320" s="26"/>
      <c r="P320" s="54"/>
    </row>
    <row r="321" spans="1:16" ht="15.6" x14ac:dyDescent="0.25">
      <c r="A321" s="145"/>
      <c r="B321" s="146"/>
      <c r="C321" s="147"/>
      <c r="D321" s="148"/>
      <c r="E321" s="145"/>
      <c r="F321" s="146"/>
      <c r="G321" s="27"/>
      <c r="H321" s="145"/>
      <c r="I321" s="146"/>
      <c r="J321" s="27"/>
      <c r="K321" s="27"/>
      <c r="L321" s="28"/>
      <c r="M321" s="29"/>
      <c r="N321" s="57">
        <f t="shared" si="4"/>
        <v>0</v>
      </c>
      <c r="O321" s="26"/>
      <c r="P321" s="54"/>
    </row>
    <row r="322" spans="1:16" ht="15.6" x14ac:dyDescent="0.25">
      <c r="A322" s="145"/>
      <c r="B322" s="146"/>
      <c r="C322" s="147"/>
      <c r="D322" s="148"/>
      <c r="E322" s="145"/>
      <c r="F322" s="146"/>
      <c r="G322" s="27"/>
      <c r="H322" s="145"/>
      <c r="I322" s="146"/>
      <c r="J322" s="27"/>
      <c r="K322" s="27"/>
      <c r="L322" s="28"/>
      <c r="M322" s="29"/>
      <c r="N322" s="57">
        <f t="shared" si="4"/>
        <v>0</v>
      </c>
      <c r="O322" s="26"/>
      <c r="P322" s="54"/>
    </row>
    <row r="323" spans="1:16" ht="15.6" x14ac:dyDescent="0.25">
      <c r="A323" s="145"/>
      <c r="B323" s="146"/>
      <c r="C323" s="147"/>
      <c r="D323" s="148"/>
      <c r="E323" s="145"/>
      <c r="F323" s="146"/>
      <c r="G323" s="27"/>
      <c r="H323" s="145"/>
      <c r="I323" s="146"/>
      <c r="J323" s="27"/>
      <c r="K323" s="27"/>
      <c r="L323" s="28"/>
      <c r="M323" s="29"/>
      <c r="N323" s="57">
        <f t="shared" si="4"/>
        <v>0</v>
      </c>
      <c r="O323" s="26"/>
      <c r="P323" s="54"/>
    </row>
    <row r="324" spans="1:16" ht="15.6" x14ac:dyDescent="0.25">
      <c r="A324" s="145"/>
      <c r="B324" s="146"/>
      <c r="C324" s="147"/>
      <c r="D324" s="148"/>
      <c r="E324" s="145"/>
      <c r="F324" s="146"/>
      <c r="G324" s="27"/>
      <c r="H324" s="145"/>
      <c r="I324" s="146"/>
      <c r="J324" s="27"/>
      <c r="K324" s="27"/>
      <c r="L324" s="28"/>
      <c r="M324" s="29"/>
      <c r="N324" s="57">
        <f t="shared" ref="N324:N337" si="5">$L324*$M324</f>
        <v>0</v>
      </c>
      <c r="O324" s="26"/>
      <c r="P324" s="54"/>
    </row>
    <row r="325" spans="1:16" ht="15.6" x14ac:dyDescent="0.25">
      <c r="A325" s="145"/>
      <c r="B325" s="146"/>
      <c r="C325" s="147"/>
      <c r="D325" s="148"/>
      <c r="E325" s="145"/>
      <c r="F325" s="146"/>
      <c r="G325" s="27"/>
      <c r="H325" s="145"/>
      <c r="I325" s="146"/>
      <c r="J325" s="27"/>
      <c r="K325" s="27"/>
      <c r="L325" s="28"/>
      <c r="M325" s="29"/>
      <c r="N325" s="57">
        <f t="shared" si="5"/>
        <v>0</v>
      </c>
      <c r="O325" s="26"/>
      <c r="P325" s="54"/>
    </row>
    <row r="326" spans="1:16" ht="15.6" x14ac:dyDescent="0.25">
      <c r="A326" s="145"/>
      <c r="B326" s="146"/>
      <c r="C326" s="147"/>
      <c r="D326" s="148"/>
      <c r="E326" s="145"/>
      <c r="F326" s="146"/>
      <c r="G326" s="27"/>
      <c r="H326" s="145"/>
      <c r="I326" s="146"/>
      <c r="J326" s="27"/>
      <c r="K326" s="27"/>
      <c r="L326" s="28"/>
      <c r="M326" s="29"/>
      <c r="N326" s="57">
        <f t="shared" si="5"/>
        <v>0</v>
      </c>
      <c r="O326" s="26"/>
      <c r="P326" s="54"/>
    </row>
    <row r="327" spans="1:16" ht="15.6" x14ac:dyDescent="0.25">
      <c r="A327" s="145"/>
      <c r="B327" s="146"/>
      <c r="C327" s="147"/>
      <c r="D327" s="148"/>
      <c r="E327" s="145"/>
      <c r="F327" s="146"/>
      <c r="G327" s="27"/>
      <c r="H327" s="145"/>
      <c r="I327" s="146"/>
      <c r="J327" s="27"/>
      <c r="K327" s="27"/>
      <c r="L327" s="28"/>
      <c r="M327" s="29"/>
      <c r="N327" s="57">
        <f t="shared" si="5"/>
        <v>0</v>
      </c>
      <c r="O327" s="26"/>
      <c r="P327" s="54"/>
    </row>
    <row r="328" spans="1:16" ht="15.6" x14ac:dyDescent="0.25">
      <c r="A328" s="145"/>
      <c r="B328" s="146"/>
      <c r="C328" s="147"/>
      <c r="D328" s="148"/>
      <c r="E328" s="145"/>
      <c r="F328" s="146"/>
      <c r="G328" s="27"/>
      <c r="H328" s="145"/>
      <c r="I328" s="146"/>
      <c r="J328" s="27"/>
      <c r="K328" s="27"/>
      <c r="L328" s="28"/>
      <c r="M328" s="29"/>
      <c r="N328" s="57">
        <f t="shared" si="5"/>
        <v>0</v>
      </c>
      <c r="O328" s="26"/>
      <c r="P328" s="54"/>
    </row>
    <row r="329" spans="1:16" ht="15.6" x14ac:dyDescent="0.25">
      <c r="A329" s="145"/>
      <c r="B329" s="146"/>
      <c r="C329" s="147"/>
      <c r="D329" s="148"/>
      <c r="E329" s="145"/>
      <c r="F329" s="146"/>
      <c r="G329" s="27"/>
      <c r="H329" s="145"/>
      <c r="I329" s="146"/>
      <c r="J329" s="27"/>
      <c r="K329" s="27"/>
      <c r="L329" s="28"/>
      <c r="M329" s="29"/>
      <c r="N329" s="57">
        <f t="shared" si="5"/>
        <v>0</v>
      </c>
      <c r="O329" s="26"/>
      <c r="P329" s="54"/>
    </row>
    <row r="330" spans="1:16" ht="15.6" x14ac:dyDescent="0.25">
      <c r="A330" s="145"/>
      <c r="B330" s="146"/>
      <c r="C330" s="147"/>
      <c r="D330" s="148"/>
      <c r="E330" s="145"/>
      <c r="F330" s="146"/>
      <c r="G330" s="27"/>
      <c r="H330" s="145"/>
      <c r="I330" s="146"/>
      <c r="J330" s="27"/>
      <c r="K330" s="27"/>
      <c r="L330" s="28"/>
      <c r="M330" s="29"/>
      <c r="N330" s="57">
        <f t="shared" si="5"/>
        <v>0</v>
      </c>
      <c r="O330" s="26"/>
      <c r="P330" s="54"/>
    </row>
    <row r="331" spans="1:16" ht="15.6" x14ac:dyDescent="0.25">
      <c r="A331" s="145"/>
      <c r="B331" s="146"/>
      <c r="C331" s="147"/>
      <c r="D331" s="148"/>
      <c r="E331" s="145"/>
      <c r="F331" s="146"/>
      <c r="G331" s="27"/>
      <c r="H331" s="145"/>
      <c r="I331" s="146"/>
      <c r="J331" s="27"/>
      <c r="K331" s="27"/>
      <c r="L331" s="28"/>
      <c r="M331" s="29"/>
      <c r="N331" s="57">
        <f t="shared" si="5"/>
        <v>0</v>
      </c>
      <c r="O331" s="26"/>
      <c r="P331" s="54"/>
    </row>
    <row r="332" spans="1:16" ht="15.6" x14ac:dyDescent="0.25">
      <c r="A332" s="145"/>
      <c r="B332" s="146"/>
      <c r="C332" s="147"/>
      <c r="D332" s="148"/>
      <c r="E332" s="145"/>
      <c r="F332" s="146"/>
      <c r="G332" s="27"/>
      <c r="H332" s="145"/>
      <c r="I332" s="146"/>
      <c r="J332" s="27"/>
      <c r="K332" s="27"/>
      <c r="L332" s="28"/>
      <c r="M332" s="29"/>
      <c r="N332" s="57">
        <f t="shared" si="5"/>
        <v>0</v>
      </c>
      <c r="O332" s="26"/>
      <c r="P332" s="54"/>
    </row>
    <row r="333" spans="1:16" ht="15.6" x14ac:dyDescent="0.25">
      <c r="A333" s="145"/>
      <c r="B333" s="146"/>
      <c r="C333" s="147"/>
      <c r="D333" s="148"/>
      <c r="E333" s="145"/>
      <c r="F333" s="146"/>
      <c r="G333" s="27"/>
      <c r="H333" s="145"/>
      <c r="I333" s="146"/>
      <c r="J333" s="27"/>
      <c r="K333" s="27"/>
      <c r="L333" s="28"/>
      <c r="M333" s="29"/>
      <c r="N333" s="57">
        <f t="shared" si="5"/>
        <v>0</v>
      </c>
      <c r="O333" s="26"/>
      <c r="P333" s="54"/>
    </row>
    <row r="334" spans="1:16" ht="15.6" x14ac:dyDescent="0.25">
      <c r="A334" s="145"/>
      <c r="B334" s="146"/>
      <c r="C334" s="147"/>
      <c r="D334" s="148"/>
      <c r="E334" s="145"/>
      <c r="F334" s="146"/>
      <c r="G334" s="27"/>
      <c r="H334" s="145"/>
      <c r="I334" s="146"/>
      <c r="J334" s="27"/>
      <c r="K334" s="27"/>
      <c r="L334" s="28"/>
      <c r="M334" s="29"/>
      <c r="N334" s="57">
        <f t="shared" si="5"/>
        <v>0</v>
      </c>
      <c r="O334" s="26"/>
      <c r="P334" s="54"/>
    </row>
    <row r="335" spans="1:16" ht="15.6" x14ac:dyDescent="0.25">
      <c r="A335" s="145"/>
      <c r="B335" s="146"/>
      <c r="C335" s="147"/>
      <c r="D335" s="148"/>
      <c r="E335" s="145"/>
      <c r="F335" s="146"/>
      <c r="G335" s="27"/>
      <c r="H335" s="145"/>
      <c r="I335" s="146"/>
      <c r="J335" s="27"/>
      <c r="K335" s="27"/>
      <c r="L335" s="28"/>
      <c r="M335" s="29"/>
      <c r="N335" s="57">
        <f t="shared" si="5"/>
        <v>0</v>
      </c>
      <c r="O335" s="26"/>
      <c r="P335" s="54"/>
    </row>
    <row r="336" spans="1:16" ht="15.6" x14ac:dyDescent="0.25">
      <c r="A336" s="145"/>
      <c r="B336" s="146"/>
      <c r="C336" s="147"/>
      <c r="D336" s="148"/>
      <c r="E336" s="145"/>
      <c r="F336" s="146"/>
      <c r="G336" s="27"/>
      <c r="H336" s="145"/>
      <c r="I336" s="146"/>
      <c r="J336" s="27"/>
      <c r="K336" s="27"/>
      <c r="L336" s="28"/>
      <c r="M336" s="29"/>
      <c r="N336" s="57">
        <f t="shared" si="5"/>
        <v>0</v>
      </c>
      <c r="O336" s="26"/>
      <c r="P336" s="54"/>
    </row>
    <row r="337" spans="1:16" ht="15.6" x14ac:dyDescent="0.25">
      <c r="A337" s="145"/>
      <c r="B337" s="146"/>
      <c r="C337" s="147"/>
      <c r="D337" s="148"/>
      <c r="E337" s="145"/>
      <c r="F337" s="146"/>
      <c r="G337" s="27"/>
      <c r="H337" s="145"/>
      <c r="I337" s="146"/>
      <c r="J337" s="27"/>
      <c r="K337" s="27"/>
      <c r="L337" s="28"/>
      <c r="M337" s="29"/>
      <c r="N337" s="57">
        <f t="shared" si="5"/>
        <v>0</v>
      </c>
      <c r="O337" s="26"/>
      <c r="P337" s="54"/>
    </row>
  </sheetData>
  <dataConsolidate/>
  <mergeCells count="1345">
    <mergeCell ref="A336:B336"/>
    <mergeCell ref="C336:D336"/>
    <mergeCell ref="E336:F336"/>
    <mergeCell ref="H336:I336"/>
    <mergeCell ref="A337:B337"/>
    <mergeCell ref="C337:D337"/>
    <mergeCell ref="E337:F337"/>
    <mergeCell ref="H337:I337"/>
    <mergeCell ref="A334:B334"/>
    <mergeCell ref="C334:D334"/>
    <mergeCell ref="E334:F334"/>
    <mergeCell ref="H334:I334"/>
    <mergeCell ref="A335:B335"/>
    <mergeCell ref="C335:D335"/>
    <mergeCell ref="E335:F335"/>
    <mergeCell ref="H335:I335"/>
    <mergeCell ref="A332:B332"/>
    <mergeCell ref="C332:D332"/>
    <mergeCell ref="E332:F332"/>
    <mergeCell ref="H332:I332"/>
    <mergeCell ref="A333:B333"/>
    <mergeCell ref="C333:D333"/>
    <mergeCell ref="E333:F333"/>
    <mergeCell ref="H333:I333"/>
    <mergeCell ref="H331:I331"/>
    <mergeCell ref="A328:B328"/>
    <mergeCell ref="C328:D328"/>
    <mergeCell ref="E328:F328"/>
    <mergeCell ref="H328:I328"/>
    <mergeCell ref="A329:B329"/>
    <mergeCell ref="C329:D329"/>
    <mergeCell ref="E329:F329"/>
    <mergeCell ref="H329:I329"/>
    <mergeCell ref="A326:B326"/>
    <mergeCell ref="C326:D326"/>
    <mergeCell ref="E326:F326"/>
    <mergeCell ref="H326:I326"/>
    <mergeCell ref="A327:B327"/>
    <mergeCell ref="C327:D327"/>
    <mergeCell ref="E327:F327"/>
    <mergeCell ref="H327:I327"/>
    <mergeCell ref="A330:B330"/>
    <mergeCell ref="C330:D330"/>
    <mergeCell ref="E330:F330"/>
    <mergeCell ref="H330:I330"/>
    <mergeCell ref="A331:B331"/>
    <mergeCell ref="C331:D331"/>
    <mergeCell ref="E331:F331"/>
    <mergeCell ref="A324:B324"/>
    <mergeCell ref="C324:D324"/>
    <mergeCell ref="E324:F324"/>
    <mergeCell ref="H324:I324"/>
    <mergeCell ref="A325:B325"/>
    <mergeCell ref="C325:D325"/>
    <mergeCell ref="E325:F325"/>
    <mergeCell ref="H325:I325"/>
    <mergeCell ref="A322:B322"/>
    <mergeCell ref="C322:D322"/>
    <mergeCell ref="E322:F322"/>
    <mergeCell ref="H322:I322"/>
    <mergeCell ref="A323:B323"/>
    <mergeCell ref="C323:D323"/>
    <mergeCell ref="E323:F323"/>
    <mergeCell ref="H323:I323"/>
    <mergeCell ref="A320:B320"/>
    <mergeCell ref="C320:D320"/>
    <mergeCell ref="E320:F320"/>
    <mergeCell ref="H320:I320"/>
    <mergeCell ref="A321:B321"/>
    <mergeCell ref="C321:D321"/>
    <mergeCell ref="E321:F321"/>
    <mergeCell ref="H321:I321"/>
    <mergeCell ref="A318:B318"/>
    <mergeCell ref="C318:D318"/>
    <mergeCell ref="E318:F318"/>
    <mergeCell ref="H318:I318"/>
    <mergeCell ref="A319:B319"/>
    <mergeCell ref="C319:D319"/>
    <mergeCell ref="E319:F319"/>
    <mergeCell ref="H319:I319"/>
    <mergeCell ref="A316:B316"/>
    <mergeCell ref="C316:D316"/>
    <mergeCell ref="E316:F316"/>
    <mergeCell ref="H316:I316"/>
    <mergeCell ref="A317:B317"/>
    <mergeCell ref="C317:D317"/>
    <mergeCell ref="E317:F317"/>
    <mergeCell ref="H317:I317"/>
    <mergeCell ref="A314:B314"/>
    <mergeCell ref="C314:D314"/>
    <mergeCell ref="E314:F314"/>
    <mergeCell ref="H314:I314"/>
    <mergeCell ref="A315:B315"/>
    <mergeCell ref="C315:D315"/>
    <mergeCell ref="E315:F315"/>
    <mergeCell ref="H315:I315"/>
    <mergeCell ref="A312:B312"/>
    <mergeCell ref="C312:D312"/>
    <mergeCell ref="E312:F312"/>
    <mergeCell ref="H312:I312"/>
    <mergeCell ref="A313:B313"/>
    <mergeCell ref="C313:D313"/>
    <mergeCell ref="E313:F313"/>
    <mergeCell ref="H313:I313"/>
    <mergeCell ref="A310:B310"/>
    <mergeCell ref="C310:D310"/>
    <mergeCell ref="E310:F310"/>
    <mergeCell ref="H310:I310"/>
    <mergeCell ref="A311:B311"/>
    <mergeCell ref="C311:D311"/>
    <mergeCell ref="E311:F311"/>
    <mergeCell ref="H311:I311"/>
    <mergeCell ref="A308:B308"/>
    <mergeCell ref="C308:D308"/>
    <mergeCell ref="E308:F308"/>
    <mergeCell ref="H308:I308"/>
    <mergeCell ref="A309:B309"/>
    <mergeCell ref="C309:D309"/>
    <mergeCell ref="E309:F309"/>
    <mergeCell ref="H309:I309"/>
    <mergeCell ref="A306:B306"/>
    <mergeCell ref="C306:D306"/>
    <mergeCell ref="E306:F306"/>
    <mergeCell ref="H306:I306"/>
    <mergeCell ref="A307:B307"/>
    <mergeCell ref="C307:D307"/>
    <mergeCell ref="E307:F307"/>
    <mergeCell ref="H307:I307"/>
    <mergeCell ref="A304:B304"/>
    <mergeCell ref="C304:D304"/>
    <mergeCell ref="E304:F304"/>
    <mergeCell ref="H304:I304"/>
    <mergeCell ref="A305:B305"/>
    <mergeCell ref="C305:D305"/>
    <mergeCell ref="E305:F305"/>
    <mergeCell ref="H305:I305"/>
    <mergeCell ref="A302:B302"/>
    <mergeCell ref="C302:D302"/>
    <mergeCell ref="E302:F302"/>
    <mergeCell ref="H302:I302"/>
    <mergeCell ref="A303:B303"/>
    <mergeCell ref="C303:D303"/>
    <mergeCell ref="E303:F303"/>
    <mergeCell ref="H303:I303"/>
    <mergeCell ref="A300:B300"/>
    <mergeCell ref="C300:D300"/>
    <mergeCell ref="E300:F300"/>
    <mergeCell ref="H300:I300"/>
    <mergeCell ref="A301:B301"/>
    <mergeCell ref="C301:D301"/>
    <mergeCell ref="E301:F301"/>
    <mergeCell ref="H301:I301"/>
    <mergeCell ref="A298:B298"/>
    <mergeCell ref="C298:D298"/>
    <mergeCell ref="E298:F298"/>
    <mergeCell ref="H298:I298"/>
    <mergeCell ref="A299:B299"/>
    <mergeCell ref="C299:D299"/>
    <mergeCell ref="E299:F299"/>
    <mergeCell ref="H299:I299"/>
    <mergeCell ref="A296:B296"/>
    <mergeCell ref="C296:D296"/>
    <mergeCell ref="E296:F296"/>
    <mergeCell ref="H296:I296"/>
    <mergeCell ref="A297:B297"/>
    <mergeCell ref="C297:D297"/>
    <mergeCell ref="E297:F297"/>
    <mergeCell ref="H297:I297"/>
    <mergeCell ref="A294:B294"/>
    <mergeCell ref="C294:D294"/>
    <mergeCell ref="E294:F294"/>
    <mergeCell ref="H294:I294"/>
    <mergeCell ref="A295:B295"/>
    <mergeCell ref="C295:D295"/>
    <mergeCell ref="E295:F295"/>
    <mergeCell ref="H295:I295"/>
    <mergeCell ref="A292:B292"/>
    <mergeCell ref="C292:D292"/>
    <mergeCell ref="E292:F292"/>
    <mergeCell ref="H292:I292"/>
    <mergeCell ref="A293:B293"/>
    <mergeCell ref="C293:D293"/>
    <mergeCell ref="E293:F293"/>
    <mergeCell ref="H293:I293"/>
    <mergeCell ref="A290:B290"/>
    <mergeCell ref="C290:D290"/>
    <mergeCell ref="E290:F290"/>
    <mergeCell ref="H290:I290"/>
    <mergeCell ref="A291:B291"/>
    <mergeCell ref="C291:D291"/>
    <mergeCell ref="E291:F291"/>
    <mergeCell ref="H291:I291"/>
    <mergeCell ref="A288:B288"/>
    <mergeCell ref="C288:D288"/>
    <mergeCell ref="E288:F288"/>
    <mergeCell ref="H288:I288"/>
    <mergeCell ref="A289:B289"/>
    <mergeCell ref="C289:D289"/>
    <mergeCell ref="E289:F289"/>
    <mergeCell ref="H289:I289"/>
    <mergeCell ref="A286:B286"/>
    <mergeCell ref="C286:D286"/>
    <mergeCell ref="E286:F286"/>
    <mergeCell ref="H286:I286"/>
    <mergeCell ref="A287:B287"/>
    <mergeCell ref="C287:D287"/>
    <mergeCell ref="E287:F287"/>
    <mergeCell ref="H287:I287"/>
    <mergeCell ref="A284:B284"/>
    <mergeCell ref="C284:D284"/>
    <mergeCell ref="E284:F284"/>
    <mergeCell ref="H284:I284"/>
    <mergeCell ref="A285:B285"/>
    <mergeCell ref="C285:D285"/>
    <mergeCell ref="E285:F285"/>
    <mergeCell ref="H285:I285"/>
    <mergeCell ref="A282:B282"/>
    <mergeCell ref="C282:D282"/>
    <mergeCell ref="E282:F282"/>
    <mergeCell ref="H282:I282"/>
    <mergeCell ref="A283:B283"/>
    <mergeCell ref="C283:D283"/>
    <mergeCell ref="E283:F283"/>
    <mergeCell ref="H283:I283"/>
    <mergeCell ref="A280:B280"/>
    <mergeCell ref="C280:D280"/>
    <mergeCell ref="E280:F280"/>
    <mergeCell ref="H280:I280"/>
    <mergeCell ref="A281:B281"/>
    <mergeCell ref="C281:D281"/>
    <mergeCell ref="E281:F281"/>
    <mergeCell ref="H281:I281"/>
    <mergeCell ref="A278:B278"/>
    <mergeCell ref="C278:D278"/>
    <mergeCell ref="E278:F278"/>
    <mergeCell ref="H278:I278"/>
    <mergeCell ref="A279:B279"/>
    <mergeCell ref="C279:D279"/>
    <mergeCell ref="E279:F279"/>
    <mergeCell ref="H279:I279"/>
    <mergeCell ref="A276:B276"/>
    <mergeCell ref="C276:D276"/>
    <mergeCell ref="E276:F276"/>
    <mergeCell ref="H276:I276"/>
    <mergeCell ref="A277:B277"/>
    <mergeCell ref="C277:D277"/>
    <mergeCell ref="E277:F277"/>
    <mergeCell ref="H277:I277"/>
    <mergeCell ref="A274:B274"/>
    <mergeCell ref="C274:D274"/>
    <mergeCell ref="E274:F274"/>
    <mergeCell ref="H274:I274"/>
    <mergeCell ref="A275:B275"/>
    <mergeCell ref="C275:D275"/>
    <mergeCell ref="E275:F275"/>
    <mergeCell ref="H275:I275"/>
    <mergeCell ref="A272:B272"/>
    <mergeCell ref="C272:D272"/>
    <mergeCell ref="E272:F272"/>
    <mergeCell ref="H272:I272"/>
    <mergeCell ref="A273:B273"/>
    <mergeCell ref="C273:D273"/>
    <mergeCell ref="E273:F273"/>
    <mergeCell ref="H273:I273"/>
    <mergeCell ref="A270:B270"/>
    <mergeCell ref="C270:D270"/>
    <mergeCell ref="E270:F270"/>
    <mergeCell ref="H270:I270"/>
    <mergeCell ref="A271:B271"/>
    <mergeCell ref="C271:D271"/>
    <mergeCell ref="E271:F271"/>
    <mergeCell ref="H271:I271"/>
    <mergeCell ref="A268:B268"/>
    <mergeCell ref="C268:D268"/>
    <mergeCell ref="E268:F268"/>
    <mergeCell ref="H268:I268"/>
    <mergeCell ref="A269:B269"/>
    <mergeCell ref="C269:D269"/>
    <mergeCell ref="E269:F269"/>
    <mergeCell ref="H269:I269"/>
    <mergeCell ref="A266:B266"/>
    <mergeCell ref="C266:D266"/>
    <mergeCell ref="E266:F266"/>
    <mergeCell ref="H266:I266"/>
    <mergeCell ref="A267:B267"/>
    <mergeCell ref="C267:D267"/>
    <mergeCell ref="E267:F267"/>
    <mergeCell ref="H267:I267"/>
    <mergeCell ref="A264:B264"/>
    <mergeCell ref="C264:D264"/>
    <mergeCell ref="E264:F264"/>
    <mergeCell ref="H264:I264"/>
    <mergeCell ref="A265:B265"/>
    <mergeCell ref="C265:D265"/>
    <mergeCell ref="E265:F265"/>
    <mergeCell ref="H265:I265"/>
    <mergeCell ref="A262:B262"/>
    <mergeCell ref="C262:D262"/>
    <mergeCell ref="E262:F262"/>
    <mergeCell ref="H262:I262"/>
    <mergeCell ref="A263:B263"/>
    <mergeCell ref="C263:D263"/>
    <mergeCell ref="E263:F263"/>
    <mergeCell ref="H263:I263"/>
    <mergeCell ref="A260:B260"/>
    <mergeCell ref="C260:D260"/>
    <mergeCell ref="E260:F260"/>
    <mergeCell ref="H260:I260"/>
    <mergeCell ref="A261:B261"/>
    <mergeCell ref="C261:D261"/>
    <mergeCell ref="E261:F261"/>
    <mergeCell ref="H261:I261"/>
    <mergeCell ref="A258:B258"/>
    <mergeCell ref="C258:D258"/>
    <mergeCell ref="E258:F258"/>
    <mergeCell ref="H258:I258"/>
    <mergeCell ref="A259:B259"/>
    <mergeCell ref="C259:D259"/>
    <mergeCell ref="E259:F259"/>
    <mergeCell ref="H259:I259"/>
    <mergeCell ref="A256:B256"/>
    <mergeCell ref="C256:D256"/>
    <mergeCell ref="E256:F256"/>
    <mergeCell ref="H256:I256"/>
    <mergeCell ref="A257:B257"/>
    <mergeCell ref="C257:D257"/>
    <mergeCell ref="E257:F257"/>
    <mergeCell ref="H257:I257"/>
    <mergeCell ref="A254:B254"/>
    <mergeCell ref="C254:D254"/>
    <mergeCell ref="E254:F254"/>
    <mergeCell ref="H254:I254"/>
    <mergeCell ref="A255:B255"/>
    <mergeCell ref="C255:D255"/>
    <mergeCell ref="E255:F255"/>
    <mergeCell ref="H255:I255"/>
    <mergeCell ref="A252:B252"/>
    <mergeCell ref="C252:D252"/>
    <mergeCell ref="E252:F252"/>
    <mergeCell ref="H252:I252"/>
    <mergeCell ref="A253:B253"/>
    <mergeCell ref="C253:D253"/>
    <mergeCell ref="E253:F253"/>
    <mergeCell ref="H253:I253"/>
    <mergeCell ref="A250:B250"/>
    <mergeCell ref="C250:D250"/>
    <mergeCell ref="E250:F250"/>
    <mergeCell ref="H250:I250"/>
    <mergeCell ref="A251:B251"/>
    <mergeCell ref="C251:D251"/>
    <mergeCell ref="E251:F251"/>
    <mergeCell ref="H251:I251"/>
    <mergeCell ref="A248:B248"/>
    <mergeCell ref="C248:D248"/>
    <mergeCell ref="E248:F248"/>
    <mergeCell ref="H248:I248"/>
    <mergeCell ref="A249:B249"/>
    <mergeCell ref="C249:D249"/>
    <mergeCell ref="E249:F249"/>
    <mergeCell ref="H249:I249"/>
    <mergeCell ref="A246:B246"/>
    <mergeCell ref="C246:D246"/>
    <mergeCell ref="E246:F246"/>
    <mergeCell ref="H246:I246"/>
    <mergeCell ref="A247:B247"/>
    <mergeCell ref="C247:D247"/>
    <mergeCell ref="E247:F247"/>
    <mergeCell ref="H247:I247"/>
    <mergeCell ref="A244:B244"/>
    <mergeCell ref="C244:D244"/>
    <mergeCell ref="E244:F244"/>
    <mergeCell ref="H244:I244"/>
    <mergeCell ref="A245:B245"/>
    <mergeCell ref="C245:D245"/>
    <mergeCell ref="E245:F245"/>
    <mergeCell ref="H245:I245"/>
    <mergeCell ref="A242:B242"/>
    <mergeCell ref="C242:D242"/>
    <mergeCell ref="E242:F242"/>
    <mergeCell ref="H242:I242"/>
    <mergeCell ref="A243:B243"/>
    <mergeCell ref="C243:D243"/>
    <mergeCell ref="E243:F243"/>
    <mergeCell ref="H243:I243"/>
    <mergeCell ref="A240:B240"/>
    <mergeCell ref="C240:D240"/>
    <mergeCell ref="E240:F240"/>
    <mergeCell ref="H240:I240"/>
    <mergeCell ref="A241:B241"/>
    <mergeCell ref="C241:D241"/>
    <mergeCell ref="E241:F241"/>
    <mergeCell ref="H241:I241"/>
    <mergeCell ref="A238:B238"/>
    <mergeCell ref="C238:D238"/>
    <mergeCell ref="E238:F238"/>
    <mergeCell ref="H238:I238"/>
    <mergeCell ref="A239:B239"/>
    <mergeCell ref="C239:D239"/>
    <mergeCell ref="E239:F239"/>
    <mergeCell ref="H239:I239"/>
    <mergeCell ref="A236:B236"/>
    <mergeCell ref="C236:D236"/>
    <mergeCell ref="E236:F236"/>
    <mergeCell ref="H236:I236"/>
    <mergeCell ref="A237:B237"/>
    <mergeCell ref="C237:D237"/>
    <mergeCell ref="E237:F237"/>
    <mergeCell ref="H237:I237"/>
    <mergeCell ref="A234:B234"/>
    <mergeCell ref="C234:D234"/>
    <mergeCell ref="E234:F234"/>
    <mergeCell ref="H234:I234"/>
    <mergeCell ref="A235:B235"/>
    <mergeCell ref="C235:D235"/>
    <mergeCell ref="E235:F235"/>
    <mergeCell ref="H235:I235"/>
    <mergeCell ref="A232:B232"/>
    <mergeCell ref="C232:D232"/>
    <mergeCell ref="E232:F232"/>
    <mergeCell ref="H232:I232"/>
    <mergeCell ref="A233:B233"/>
    <mergeCell ref="C233:D233"/>
    <mergeCell ref="E233:F233"/>
    <mergeCell ref="H233:I233"/>
    <mergeCell ref="A230:B230"/>
    <mergeCell ref="C230:D230"/>
    <mergeCell ref="E230:F230"/>
    <mergeCell ref="H230:I230"/>
    <mergeCell ref="A231:B231"/>
    <mergeCell ref="C231:D231"/>
    <mergeCell ref="E231:F231"/>
    <mergeCell ref="H231:I231"/>
    <mergeCell ref="A228:B228"/>
    <mergeCell ref="C228:D228"/>
    <mergeCell ref="E228:F228"/>
    <mergeCell ref="H228:I228"/>
    <mergeCell ref="A229:B229"/>
    <mergeCell ref="C229:D229"/>
    <mergeCell ref="E229:F229"/>
    <mergeCell ref="H229:I229"/>
    <mergeCell ref="A226:B226"/>
    <mergeCell ref="C226:D226"/>
    <mergeCell ref="E226:F226"/>
    <mergeCell ref="H226:I226"/>
    <mergeCell ref="A227:B227"/>
    <mergeCell ref="C227:D227"/>
    <mergeCell ref="E227:F227"/>
    <mergeCell ref="H227:I227"/>
    <mergeCell ref="A224:B224"/>
    <mergeCell ref="C224:D224"/>
    <mergeCell ref="E224:F224"/>
    <mergeCell ref="H224:I224"/>
    <mergeCell ref="A225:B225"/>
    <mergeCell ref="C225:D225"/>
    <mergeCell ref="E225:F225"/>
    <mergeCell ref="H225:I225"/>
    <mergeCell ref="A222:B222"/>
    <mergeCell ref="C222:D222"/>
    <mergeCell ref="E222:F222"/>
    <mergeCell ref="H222:I222"/>
    <mergeCell ref="A223:B223"/>
    <mergeCell ref="C223:D223"/>
    <mergeCell ref="E223:F223"/>
    <mergeCell ref="H223:I223"/>
    <mergeCell ref="A220:B220"/>
    <mergeCell ref="C220:D220"/>
    <mergeCell ref="E220:F220"/>
    <mergeCell ref="H220:I220"/>
    <mergeCell ref="A221:B221"/>
    <mergeCell ref="C221:D221"/>
    <mergeCell ref="E221:F221"/>
    <mergeCell ref="H221:I221"/>
    <mergeCell ref="A218:B218"/>
    <mergeCell ref="C218:D218"/>
    <mergeCell ref="E218:F218"/>
    <mergeCell ref="H218:I218"/>
    <mergeCell ref="A219:B219"/>
    <mergeCell ref="C219:D219"/>
    <mergeCell ref="E219:F219"/>
    <mergeCell ref="H219:I219"/>
    <mergeCell ref="A216:B216"/>
    <mergeCell ref="C216:D216"/>
    <mergeCell ref="E216:F216"/>
    <mergeCell ref="H216:I216"/>
    <mergeCell ref="A217:B217"/>
    <mergeCell ref="C217:D217"/>
    <mergeCell ref="E217:F217"/>
    <mergeCell ref="H217:I217"/>
    <mergeCell ref="A214:B214"/>
    <mergeCell ref="C214:D214"/>
    <mergeCell ref="E214:F214"/>
    <mergeCell ref="H214:I214"/>
    <mergeCell ref="A215:B215"/>
    <mergeCell ref="C215:D215"/>
    <mergeCell ref="E215:F215"/>
    <mergeCell ref="H215:I215"/>
    <mergeCell ref="A212:B212"/>
    <mergeCell ref="C212:D212"/>
    <mergeCell ref="E212:F212"/>
    <mergeCell ref="H212:I212"/>
    <mergeCell ref="A213:B213"/>
    <mergeCell ref="C213:D213"/>
    <mergeCell ref="E213:F213"/>
    <mergeCell ref="H213:I213"/>
    <mergeCell ref="A210:B210"/>
    <mergeCell ref="C210:D210"/>
    <mergeCell ref="E210:F210"/>
    <mergeCell ref="H210:I210"/>
    <mergeCell ref="A211:B211"/>
    <mergeCell ref="C211:D211"/>
    <mergeCell ref="E211:F211"/>
    <mergeCell ref="H211:I211"/>
    <mergeCell ref="A208:B208"/>
    <mergeCell ref="C208:D208"/>
    <mergeCell ref="E208:F208"/>
    <mergeCell ref="H208:I208"/>
    <mergeCell ref="A209:B209"/>
    <mergeCell ref="C209:D209"/>
    <mergeCell ref="E209:F209"/>
    <mergeCell ref="H209:I209"/>
    <mergeCell ref="A206:B206"/>
    <mergeCell ref="C206:D206"/>
    <mergeCell ref="E206:F206"/>
    <mergeCell ref="H206:I206"/>
    <mergeCell ref="A207:B207"/>
    <mergeCell ref="C207:D207"/>
    <mergeCell ref="E207:F207"/>
    <mergeCell ref="H207:I207"/>
    <mergeCell ref="A204:B204"/>
    <mergeCell ref="C204:D204"/>
    <mergeCell ref="E204:F204"/>
    <mergeCell ref="H204:I204"/>
    <mergeCell ref="A205:B205"/>
    <mergeCell ref="C205:D205"/>
    <mergeCell ref="E205:F205"/>
    <mergeCell ref="H205:I205"/>
    <mergeCell ref="A202:B202"/>
    <mergeCell ref="C202:D202"/>
    <mergeCell ref="E202:F202"/>
    <mergeCell ref="H202:I202"/>
    <mergeCell ref="A203:B203"/>
    <mergeCell ref="C203:D203"/>
    <mergeCell ref="E203:F203"/>
    <mergeCell ref="H203:I203"/>
    <mergeCell ref="A200:B200"/>
    <mergeCell ref="C200:D200"/>
    <mergeCell ref="E200:F200"/>
    <mergeCell ref="H200:I200"/>
    <mergeCell ref="A201:B201"/>
    <mergeCell ref="C201:D201"/>
    <mergeCell ref="E201:F201"/>
    <mergeCell ref="H201:I201"/>
    <mergeCell ref="A198:B198"/>
    <mergeCell ref="C198:D198"/>
    <mergeCell ref="E198:F198"/>
    <mergeCell ref="H198:I198"/>
    <mergeCell ref="A199:B199"/>
    <mergeCell ref="C199:D199"/>
    <mergeCell ref="E199:F199"/>
    <mergeCell ref="H199:I199"/>
    <mergeCell ref="A196:B196"/>
    <mergeCell ref="C196:D196"/>
    <mergeCell ref="E196:F196"/>
    <mergeCell ref="H196:I196"/>
    <mergeCell ref="A197:B197"/>
    <mergeCell ref="C197:D197"/>
    <mergeCell ref="E197:F197"/>
    <mergeCell ref="H197:I197"/>
    <mergeCell ref="A194:B194"/>
    <mergeCell ref="C194:D194"/>
    <mergeCell ref="E194:F194"/>
    <mergeCell ref="H194:I194"/>
    <mergeCell ref="A195:B195"/>
    <mergeCell ref="C195:D195"/>
    <mergeCell ref="E195:F195"/>
    <mergeCell ref="H195:I195"/>
    <mergeCell ref="A192:B192"/>
    <mergeCell ref="C192:D192"/>
    <mergeCell ref="E192:F192"/>
    <mergeCell ref="H192:I192"/>
    <mergeCell ref="A193:B193"/>
    <mergeCell ref="C193:D193"/>
    <mergeCell ref="E193:F193"/>
    <mergeCell ref="H193:I193"/>
    <mergeCell ref="A190:B190"/>
    <mergeCell ref="C190:D190"/>
    <mergeCell ref="E190:F190"/>
    <mergeCell ref="H190:I190"/>
    <mergeCell ref="A191:B191"/>
    <mergeCell ref="C191:D191"/>
    <mergeCell ref="E191:F191"/>
    <mergeCell ref="H191:I191"/>
    <mergeCell ref="A188:B188"/>
    <mergeCell ref="C188:D188"/>
    <mergeCell ref="E188:F188"/>
    <mergeCell ref="H188:I188"/>
    <mergeCell ref="A189:B189"/>
    <mergeCell ref="C189:D189"/>
    <mergeCell ref="E189:F189"/>
    <mergeCell ref="H189:I189"/>
    <mergeCell ref="A186:B186"/>
    <mergeCell ref="C186:D186"/>
    <mergeCell ref="E186:F186"/>
    <mergeCell ref="H186:I186"/>
    <mergeCell ref="A187:B187"/>
    <mergeCell ref="C187:D187"/>
    <mergeCell ref="E187:F187"/>
    <mergeCell ref="H187:I187"/>
    <mergeCell ref="A184:B184"/>
    <mergeCell ref="C184:D184"/>
    <mergeCell ref="E184:F184"/>
    <mergeCell ref="H184:I184"/>
    <mergeCell ref="A185:B185"/>
    <mergeCell ref="C185:D185"/>
    <mergeCell ref="E185:F185"/>
    <mergeCell ref="H185:I185"/>
    <mergeCell ref="A182:B182"/>
    <mergeCell ref="C182:D182"/>
    <mergeCell ref="E182:F182"/>
    <mergeCell ref="H182:I182"/>
    <mergeCell ref="A183:B183"/>
    <mergeCell ref="C183:D183"/>
    <mergeCell ref="E183:F183"/>
    <mergeCell ref="H183:I183"/>
    <mergeCell ref="A180:B180"/>
    <mergeCell ref="C180:D180"/>
    <mergeCell ref="E180:F180"/>
    <mergeCell ref="H180:I180"/>
    <mergeCell ref="A181:B181"/>
    <mergeCell ref="C181:D181"/>
    <mergeCell ref="E181:F181"/>
    <mergeCell ref="H181:I181"/>
    <mergeCell ref="A178:B178"/>
    <mergeCell ref="C178:D178"/>
    <mergeCell ref="E178:F178"/>
    <mergeCell ref="H178:I178"/>
    <mergeCell ref="A179:B179"/>
    <mergeCell ref="C179:D179"/>
    <mergeCell ref="E179:F179"/>
    <mergeCell ref="H179:I179"/>
    <mergeCell ref="A176:B176"/>
    <mergeCell ref="C176:D176"/>
    <mergeCell ref="E176:F176"/>
    <mergeCell ref="H176:I176"/>
    <mergeCell ref="A177:B177"/>
    <mergeCell ref="C177:D177"/>
    <mergeCell ref="E177:F177"/>
    <mergeCell ref="H177:I177"/>
    <mergeCell ref="A174:B174"/>
    <mergeCell ref="C174:D174"/>
    <mergeCell ref="E174:F174"/>
    <mergeCell ref="H174:I174"/>
    <mergeCell ref="A175:B175"/>
    <mergeCell ref="C175:D175"/>
    <mergeCell ref="E175:F175"/>
    <mergeCell ref="H175:I175"/>
    <mergeCell ref="A172:B172"/>
    <mergeCell ref="C172:D172"/>
    <mergeCell ref="E172:F172"/>
    <mergeCell ref="H172:I172"/>
    <mergeCell ref="A173:B173"/>
    <mergeCell ref="C173:D173"/>
    <mergeCell ref="E173:F173"/>
    <mergeCell ref="H173:I173"/>
    <mergeCell ref="A170:B170"/>
    <mergeCell ref="C170:D170"/>
    <mergeCell ref="E170:F170"/>
    <mergeCell ref="H170:I170"/>
    <mergeCell ref="A171:B171"/>
    <mergeCell ref="C171:D171"/>
    <mergeCell ref="E171:F171"/>
    <mergeCell ref="H171:I171"/>
    <mergeCell ref="A168:B168"/>
    <mergeCell ref="C168:D168"/>
    <mergeCell ref="E168:F168"/>
    <mergeCell ref="H168:I168"/>
    <mergeCell ref="A169:B169"/>
    <mergeCell ref="C169:D169"/>
    <mergeCell ref="E169:F169"/>
    <mergeCell ref="H169:I169"/>
    <mergeCell ref="A166:B166"/>
    <mergeCell ref="C166:D166"/>
    <mergeCell ref="E166:F166"/>
    <mergeCell ref="H166:I166"/>
    <mergeCell ref="A167:B167"/>
    <mergeCell ref="C167:D167"/>
    <mergeCell ref="E167:F167"/>
    <mergeCell ref="H167:I167"/>
    <mergeCell ref="A164:B164"/>
    <mergeCell ref="C164:D164"/>
    <mergeCell ref="E164:F164"/>
    <mergeCell ref="H164:I164"/>
    <mergeCell ref="A165:B165"/>
    <mergeCell ref="C165:D165"/>
    <mergeCell ref="E165:F165"/>
    <mergeCell ref="H165:I165"/>
    <mergeCell ref="A162:B162"/>
    <mergeCell ref="C162:D162"/>
    <mergeCell ref="E162:F162"/>
    <mergeCell ref="H162:I162"/>
    <mergeCell ref="A163:B163"/>
    <mergeCell ref="C163:D163"/>
    <mergeCell ref="E163:F163"/>
    <mergeCell ref="H163:I163"/>
    <mergeCell ref="A160:B160"/>
    <mergeCell ref="C160:D160"/>
    <mergeCell ref="E160:F160"/>
    <mergeCell ref="H160:I160"/>
    <mergeCell ref="A161:B161"/>
    <mergeCell ref="C161:D161"/>
    <mergeCell ref="E161:F161"/>
    <mergeCell ref="H161:I161"/>
    <mergeCell ref="A158:B158"/>
    <mergeCell ref="C158:D158"/>
    <mergeCell ref="E158:F158"/>
    <mergeCell ref="H158:I158"/>
    <mergeCell ref="A159:B159"/>
    <mergeCell ref="C159:D159"/>
    <mergeCell ref="E159:F159"/>
    <mergeCell ref="H159:I159"/>
    <mergeCell ref="A156:B156"/>
    <mergeCell ref="C156:D156"/>
    <mergeCell ref="E156:F156"/>
    <mergeCell ref="H156:I156"/>
    <mergeCell ref="A157:B157"/>
    <mergeCell ref="C157:D157"/>
    <mergeCell ref="E157:F157"/>
    <mergeCell ref="H157:I157"/>
    <mergeCell ref="A154:B154"/>
    <mergeCell ref="E154:F154"/>
    <mergeCell ref="H154:I154"/>
    <mergeCell ref="A155:B155"/>
    <mergeCell ref="C154:D154"/>
    <mergeCell ref="E155:F155"/>
    <mergeCell ref="H155:I155"/>
    <mergeCell ref="A152:B152"/>
    <mergeCell ref="C152:D152"/>
    <mergeCell ref="E152:F152"/>
    <mergeCell ref="H152:I152"/>
    <mergeCell ref="A153:B153"/>
    <mergeCell ref="C153:D153"/>
    <mergeCell ref="E153:F153"/>
    <mergeCell ref="H153:I153"/>
    <mergeCell ref="C155:D155"/>
    <mergeCell ref="A150:B150"/>
    <mergeCell ref="C150:D150"/>
    <mergeCell ref="E150:F150"/>
    <mergeCell ref="H150:I150"/>
    <mergeCell ref="A151:B151"/>
    <mergeCell ref="C151:D151"/>
    <mergeCell ref="E151:F151"/>
    <mergeCell ref="H151:I151"/>
    <mergeCell ref="A148:B148"/>
    <mergeCell ref="C148:D148"/>
    <mergeCell ref="E148:F148"/>
    <mergeCell ref="H148:I148"/>
    <mergeCell ref="A149:B149"/>
    <mergeCell ref="C149:D149"/>
    <mergeCell ref="E149:F149"/>
    <mergeCell ref="H149:I149"/>
    <mergeCell ref="A146:B146"/>
    <mergeCell ref="C146:D146"/>
    <mergeCell ref="E146:F146"/>
    <mergeCell ref="H146:I146"/>
    <mergeCell ref="A147:B147"/>
    <mergeCell ref="C147:D147"/>
    <mergeCell ref="E147:F147"/>
    <mergeCell ref="H147:I147"/>
    <mergeCell ref="A144:B144"/>
    <mergeCell ref="C144:D144"/>
    <mergeCell ref="E144:F144"/>
    <mergeCell ref="H144:I144"/>
    <mergeCell ref="A145:B145"/>
    <mergeCell ref="C145:D145"/>
    <mergeCell ref="E145:F145"/>
    <mergeCell ref="H145:I145"/>
    <mergeCell ref="A142:B142"/>
    <mergeCell ref="C142:D142"/>
    <mergeCell ref="E142:F142"/>
    <mergeCell ref="H142:I142"/>
    <mergeCell ref="A143:B143"/>
    <mergeCell ref="C143:D143"/>
    <mergeCell ref="E143:F143"/>
    <mergeCell ref="H143:I143"/>
    <mergeCell ref="A140:B140"/>
    <mergeCell ref="C140:D140"/>
    <mergeCell ref="E140:F140"/>
    <mergeCell ref="H140:I140"/>
    <mergeCell ref="A141:B141"/>
    <mergeCell ref="C141:D141"/>
    <mergeCell ref="E141:F141"/>
    <mergeCell ref="H141:I141"/>
    <mergeCell ref="A138:B138"/>
    <mergeCell ref="C138:D138"/>
    <mergeCell ref="E138:F138"/>
    <mergeCell ref="H138:I138"/>
    <mergeCell ref="A139:B139"/>
    <mergeCell ref="C139:D139"/>
    <mergeCell ref="E139:F139"/>
    <mergeCell ref="H139:I139"/>
    <mergeCell ref="A136:B136"/>
    <mergeCell ref="C136:D136"/>
    <mergeCell ref="E136:F136"/>
    <mergeCell ref="H136:I136"/>
    <mergeCell ref="A137:B137"/>
    <mergeCell ref="C137:D137"/>
    <mergeCell ref="E137:F137"/>
    <mergeCell ref="H137:I137"/>
    <mergeCell ref="A134:B134"/>
    <mergeCell ref="C134:D134"/>
    <mergeCell ref="E134:F134"/>
    <mergeCell ref="H134:I134"/>
    <mergeCell ref="A135:B135"/>
    <mergeCell ref="C135:D135"/>
    <mergeCell ref="E135:F135"/>
    <mergeCell ref="H135:I135"/>
    <mergeCell ref="A132:B132"/>
    <mergeCell ref="C132:D132"/>
    <mergeCell ref="E132:F132"/>
    <mergeCell ref="H132:I132"/>
    <mergeCell ref="A133:B133"/>
    <mergeCell ref="C133:D133"/>
    <mergeCell ref="E133:F133"/>
    <mergeCell ref="H133:I133"/>
    <mergeCell ref="A130:B130"/>
    <mergeCell ref="C130:D130"/>
    <mergeCell ref="E130:F130"/>
    <mergeCell ref="H130:I130"/>
    <mergeCell ref="A131:B131"/>
    <mergeCell ref="C131:D131"/>
    <mergeCell ref="E131:F131"/>
    <mergeCell ref="H131:I131"/>
    <mergeCell ref="A128:B128"/>
    <mergeCell ref="C128:D128"/>
    <mergeCell ref="E128:F128"/>
    <mergeCell ref="H128:I128"/>
    <mergeCell ref="A129:B129"/>
    <mergeCell ref="C129:D129"/>
    <mergeCell ref="E129:F129"/>
    <mergeCell ref="H129:I129"/>
    <mergeCell ref="A126:B126"/>
    <mergeCell ref="C126:D126"/>
    <mergeCell ref="E126:F126"/>
    <mergeCell ref="H126:I126"/>
    <mergeCell ref="A127:B127"/>
    <mergeCell ref="C127:D127"/>
    <mergeCell ref="E127:F127"/>
    <mergeCell ref="H127:I127"/>
    <mergeCell ref="A124:B124"/>
    <mergeCell ref="C124:D124"/>
    <mergeCell ref="E124:F124"/>
    <mergeCell ref="H124:I124"/>
    <mergeCell ref="A125:B125"/>
    <mergeCell ref="C125:D125"/>
    <mergeCell ref="E125:F125"/>
    <mergeCell ref="H125:I125"/>
    <mergeCell ref="A122:B122"/>
    <mergeCell ref="C122:D122"/>
    <mergeCell ref="E122:F122"/>
    <mergeCell ref="H122:I122"/>
    <mergeCell ref="A123:B123"/>
    <mergeCell ref="C123:D123"/>
    <mergeCell ref="E123:F123"/>
    <mergeCell ref="H123:I123"/>
    <mergeCell ref="A120:B120"/>
    <mergeCell ref="C120:D120"/>
    <mergeCell ref="E120:F120"/>
    <mergeCell ref="H120:I120"/>
    <mergeCell ref="A121:B121"/>
    <mergeCell ref="C121:D121"/>
    <mergeCell ref="E121:F121"/>
    <mergeCell ref="H121:I121"/>
    <mergeCell ref="A118:B118"/>
    <mergeCell ref="C118:D118"/>
    <mergeCell ref="E118:F118"/>
    <mergeCell ref="H118:I118"/>
    <mergeCell ref="A119:B119"/>
    <mergeCell ref="C119:D119"/>
    <mergeCell ref="E119:F119"/>
    <mergeCell ref="H119:I119"/>
    <mergeCell ref="A116:B116"/>
    <mergeCell ref="C116:D116"/>
    <mergeCell ref="E116:F116"/>
    <mergeCell ref="H116:I116"/>
    <mergeCell ref="A117:B117"/>
    <mergeCell ref="C117:D117"/>
    <mergeCell ref="E117:F117"/>
    <mergeCell ref="H117:I117"/>
    <mergeCell ref="A114:B114"/>
    <mergeCell ref="C114:D114"/>
    <mergeCell ref="E114:F114"/>
    <mergeCell ref="H114:I114"/>
    <mergeCell ref="A115:B115"/>
    <mergeCell ref="C115:D115"/>
    <mergeCell ref="E115:F115"/>
    <mergeCell ref="H115:I115"/>
    <mergeCell ref="A112:B112"/>
    <mergeCell ref="C112:D112"/>
    <mergeCell ref="E112:F112"/>
    <mergeCell ref="H112:I112"/>
    <mergeCell ref="A113:B113"/>
    <mergeCell ref="C113:D113"/>
    <mergeCell ref="E113:F113"/>
    <mergeCell ref="H113:I113"/>
    <mergeCell ref="A110:B110"/>
    <mergeCell ref="C110:D110"/>
    <mergeCell ref="E110:F110"/>
    <mergeCell ref="H110:I110"/>
    <mergeCell ref="A111:B111"/>
    <mergeCell ref="C111:D111"/>
    <mergeCell ref="E111:F111"/>
    <mergeCell ref="H111:I111"/>
    <mergeCell ref="A108:B108"/>
    <mergeCell ref="C108:D108"/>
    <mergeCell ref="E108:F108"/>
    <mergeCell ref="H108:I108"/>
    <mergeCell ref="A109:B109"/>
    <mergeCell ref="C109:D109"/>
    <mergeCell ref="E109:F109"/>
    <mergeCell ref="H109:I109"/>
    <mergeCell ref="A106:B106"/>
    <mergeCell ref="C106:D106"/>
    <mergeCell ref="E106:F106"/>
    <mergeCell ref="H106:I106"/>
    <mergeCell ref="A107:B107"/>
    <mergeCell ref="C107:D107"/>
    <mergeCell ref="E107:F107"/>
    <mergeCell ref="H107:I107"/>
    <mergeCell ref="A104:B104"/>
    <mergeCell ref="C104:D104"/>
    <mergeCell ref="E104:F104"/>
    <mergeCell ref="H104:I104"/>
    <mergeCell ref="A105:B105"/>
    <mergeCell ref="C105:D105"/>
    <mergeCell ref="E105:F105"/>
    <mergeCell ref="H105:I105"/>
    <mergeCell ref="A102:B102"/>
    <mergeCell ref="C102:D102"/>
    <mergeCell ref="E102:F102"/>
    <mergeCell ref="H102:I102"/>
    <mergeCell ref="A103:B103"/>
    <mergeCell ref="C103:D103"/>
    <mergeCell ref="E103:F103"/>
    <mergeCell ref="H103:I103"/>
    <mergeCell ref="A100:B100"/>
    <mergeCell ref="C100:D100"/>
    <mergeCell ref="E100:F100"/>
    <mergeCell ref="H100:I100"/>
    <mergeCell ref="A101:B101"/>
    <mergeCell ref="C101:D101"/>
    <mergeCell ref="E101:F101"/>
    <mergeCell ref="H101:I101"/>
    <mergeCell ref="A98:B98"/>
    <mergeCell ref="C98:D98"/>
    <mergeCell ref="E98:F98"/>
    <mergeCell ref="H98:I98"/>
    <mergeCell ref="A99:B99"/>
    <mergeCell ref="C99:D99"/>
    <mergeCell ref="E99:F99"/>
    <mergeCell ref="H99:I99"/>
    <mergeCell ref="A96:B96"/>
    <mergeCell ref="C96:D96"/>
    <mergeCell ref="E96:F96"/>
    <mergeCell ref="H96:I96"/>
    <mergeCell ref="A97:B97"/>
    <mergeCell ref="C97:D97"/>
    <mergeCell ref="E97:F97"/>
    <mergeCell ref="H97:I97"/>
    <mergeCell ref="A94:B94"/>
    <mergeCell ref="C94:D94"/>
    <mergeCell ref="E94:F94"/>
    <mergeCell ref="H94:I94"/>
    <mergeCell ref="A95:B95"/>
    <mergeCell ref="C95:D95"/>
    <mergeCell ref="E95:F95"/>
    <mergeCell ref="H95:I95"/>
    <mergeCell ref="A92:B92"/>
    <mergeCell ref="C92:D92"/>
    <mergeCell ref="E92:F92"/>
    <mergeCell ref="H92:I92"/>
    <mergeCell ref="A93:B93"/>
    <mergeCell ref="C93:D93"/>
    <mergeCell ref="E93:F93"/>
    <mergeCell ref="H93:I93"/>
    <mergeCell ref="A90:B90"/>
    <mergeCell ref="C90:D90"/>
    <mergeCell ref="E90:F90"/>
    <mergeCell ref="H90:I90"/>
    <mergeCell ref="A91:B91"/>
    <mergeCell ref="C91:D91"/>
    <mergeCell ref="E91:F91"/>
    <mergeCell ref="H91:I91"/>
    <mergeCell ref="A88:B88"/>
    <mergeCell ref="C88:D88"/>
    <mergeCell ref="E88:F88"/>
    <mergeCell ref="H88:I88"/>
    <mergeCell ref="A89:B89"/>
    <mergeCell ref="C89:D89"/>
    <mergeCell ref="E89:F89"/>
    <mergeCell ref="H89:I89"/>
    <mergeCell ref="A86:B86"/>
    <mergeCell ref="C86:D86"/>
    <mergeCell ref="E86:F86"/>
    <mergeCell ref="H86:I86"/>
    <mergeCell ref="A87:B87"/>
    <mergeCell ref="C87:D87"/>
    <mergeCell ref="E87:F87"/>
    <mergeCell ref="H87:I87"/>
    <mergeCell ref="A84:B84"/>
    <mergeCell ref="C84:D84"/>
    <mergeCell ref="E84:F84"/>
    <mergeCell ref="H84:I84"/>
    <mergeCell ref="A85:B85"/>
    <mergeCell ref="C85:D85"/>
    <mergeCell ref="E85:F85"/>
    <mergeCell ref="H85:I85"/>
    <mergeCell ref="A82:B82"/>
    <mergeCell ref="C82:D82"/>
    <mergeCell ref="E82:F82"/>
    <mergeCell ref="H82:I82"/>
    <mergeCell ref="A83:B83"/>
    <mergeCell ref="C83:D83"/>
    <mergeCell ref="E83:F83"/>
    <mergeCell ref="H83:I83"/>
    <mergeCell ref="A80:B80"/>
    <mergeCell ref="C80:D80"/>
    <mergeCell ref="E80:F80"/>
    <mergeCell ref="H80:I80"/>
    <mergeCell ref="A81:B81"/>
    <mergeCell ref="C81:D81"/>
    <mergeCell ref="E81:F81"/>
    <mergeCell ref="H81:I81"/>
    <mergeCell ref="A78:B78"/>
    <mergeCell ref="C78:D78"/>
    <mergeCell ref="E78:F78"/>
    <mergeCell ref="H78:I78"/>
    <mergeCell ref="A79:B79"/>
    <mergeCell ref="C79:D79"/>
    <mergeCell ref="E79:F79"/>
    <mergeCell ref="H79:I79"/>
    <mergeCell ref="A76:B76"/>
    <mergeCell ref="C76:D76"/>
    <mergeCell ref="E76:F76"/>
    <mergeCell ref="H76:I76"/>
    <mergeCell ref="A77:B77"/>
    <mergeCell ref="C77:D77"/>
    <mergeCell ref="E77:F77"/>
    <mergeCell ref="H77:I77"/>
    <mergeCell ref="A74:B74"/>
    <mergeCell ref="C74:D74"/>
    <mergeCell ref="E74:F74"/>
    <mergeCell ref="H74:I74"/>
    <mergeCell ref="A75:B75"/>
    <mergeCell ref="C75:D75"/>
    <mergeCell ref="E75:F75"/>
    <mergeCell ref="H75:I75"/>
    <mergeCell ref="A72:B72"/>
    <mergeCell ref="C72:D72"/>
    <mergeCell ref="E72:F72"/>
    <mergeCell ref="H72:I72"/>
    <mergeCell ref="A73:B73"/>
    <mergeCell ref="C73:D73"/>
    <mergeCell ref="E73:F73"/>
    <mergeCell ref="H73:I73"/>
    <mergeCell ref="A70:B70"/>
    <mergeCell ref="C70:D70"/>
    <mergeCell ref="E70:F70"/>
    <mergeCell ref="H70:I70"/>
    <mergeCell ref="A71:B71"/>
    <mergeCell ref="C71:D71"/>
    <mergeCell ref="E71:F71"/>
    <mergeCell ref="H71:I71"/>
    <mergeCell ref="A68:B68"/>
    <mergeCell ref="C68:D68"/>
    <mergeCell ref="E68:F68"/>
    <mergeCell ref="H68:I68"/>
    <mergeCell ref="A69:B69"/>
    <mergeCell ref="C69:D69"/>
    <mergeCell ref="E69:F69"/>
    <mergeCell ref="H69:I69"/>
    <mergeCell ref="A66:B66"/>
    <mergeCell ref="C66:D66"/>
    <mergeCell ref="E66:F66"/>
    <mergeCell ref="H66:I66"/>
    <mergeCell ref="A67:B67"/>
    <mergeCell ref="C67:D67"/>
    <mergeCell ref="E67:F67"/>
    <mergeCell ref="H67:I67"/>
    <mergeCell ref="A64:B64"/>
    <mergeCell ref="C64:D64"/>
    <mergeCell ref="E64:F64"/>
    <mergeCell ref="H64:I64"/>
    <mergeCell ref="A65:B65"/>
    <mergeCell ref="C65:D65"/>
    <mergeCell ref="E65:F65"/>
    <mergeCell ref="H65:I65"/>
    <mergeCell ref="A62:B62"/>
    <mergeCell ref="C62:D62"/>
    <mergeCell ref="E62:F62"/>
    <mergeCell ref="H62:I62"/>
    <mergeCell ref="A63:B63"/>
    <mergeCell ref="C63:D63"/>
    <mergeCell ref="E63:F63"/>
    <mergeCell ref="H63:I63"/>
    <mergeCell ref="A60:B60"/>
    <mergeCell ref="C60:D60"/>
    <mergeCell ref="E60:F60"/>
    <mergeCell ref="H60:I60"/>
    <mergeCell ref="A61:B61"/>
    <mergeCell ref="C61:D61"/>
    <mergeCell ref="E61:F61"/>
    <mergeCell ref="H61:I61"/>
    <mergeCell ref="A58:B58"/>
    <mergeCell ref="C58:D58"/>
    <mergeCell ref="E58:F58"/>
    <mergeCell ref="H58:I58"/>
    <mergeCell ref="A59:B59"/>
    <mergeCell ref="C59:D59"/>
    <mergeCell ref="E59:F59"/>
    <mergeCell ref="H59:I59"/>
    <mergeCell ref="A56:B56"/>
    <mergeCell ref="C56:D56"/>
    <mergeCell ref="E56:F56"/>
    <mergeCell ref="H56:I56"/>
    <mergeCell ref="A57:B57"/>
    <mergeCell ref="C57:D57"/>
    <mergeCell ref="E57:F57"/>
    <mergeCell ref="H57:I57"/>
    <mergeCell ref="A54:B54"/>
    <mergeCell ref="C54:D54"/>
    <mergeCell ref="E54:F54"/>
    <mergeCell ref="H54:I54"/>
    <mergeCell ref="A55:B55"/>
    <mergeCell ref="C55:D55"/>
    <mergeCell ref="E55:F55"/>
    <mergeCell ref="H55:I55"/>
    <mergeCell ref="A52:B52"/>
    <mergeCell ref="C52:D52"/>
    <mergeCell ref="E52:F52"/>
    <mergeCell ref="H52:I52"/>
    <mergeCell ref="A53:B53"/>
    <mergeCell ref="C53:D53"/>
    <mergeCell ref="E53:F53"/>
    <mergeCell ref="H53:I53"/>
    <mergeCell ref="A50:B50"/>
    <mergeCell ref="C50:D50"/>
    <mergeCell ref="E50:F50"/>
    <mergeCell ref="H50:I50"/>
    <mergeCell ref="A51:B51"/>
    <mergeCell ref="C51:D51"/>
    <mergeCell ref="E51:F51"/>
    <mergeCell ref="H51:I51"/>
    <mergeCell ref="A48:B48"/>
    <mergeCell ref="C48:D48"/>
    <mergeCell ref="E48:F48"/>
    <mergeCell ref="H48:I48"/>
    <mergeCell ref="A49:B49"/>
    <mergeCell ref="C49:D49"/>
    <mergeCell ref="E49:F49"/>
    <mergeCell ref="H49:I49"/>
    <mergeCell ref="A46:B46"/>
    <mergeCell ref="C46:D46"/>
    <mergeCell ref="E46:F46"/>
    <mergeCell ref="H46:I46"/>
    <mergeCell ref="A47:B47"/>
    <mergeCell ref="C47:D47"/>
    <mergeCell ref="E47:F47"/>
    <mergeCell ref="H47:I47"/>
    <mergeCell ref="A44:B44"/>
    <mergeCell ref="C44:D44"/>
    <mergeCell ref="E44:F44"/>
    <mergeCell ref="H44:I44"/>
    <mergeCell ref="A45:B45"/>
    <mergeCell ref="C45:D45"/>
    <mergeCell ref="E45:F45"/>
    <mergeCell ref="H45:I45"/>
    <mergeCell ref="A42:B42"/>
    <mergeCell ref="C42:D42"/>
    <mergeCell ref="E42:F42"/>
    <mergeCell ref="H42:I42"/>
    <mergeCell ref="A43:B43"/>
    <mergeCell ref="C43:D43"/>
    <mergeCell ref="E43:F43"/>
    <mergeCell ref="H43:I43"/>
    <mergeCell ref="A40:B40"/>
    <mergeCell ref="C40:D40"/>
    <mergeCell ref="E40:F40"/>
    <mergeCell ref="H40:I40"/>
    <mergeCell ref="A41:B41"/>
    <mergeCell ref="C41:D41"/>
    <mergeCell ref="E41:F41"/>
    <mergeCell ref="H41:I41"/>
    <mergeCell ref="A38:B38"/>
    <mergeCell ref="C38:D38"/>
    <mergeCell ref="E38:F38"/>
    <mergeCell ref="H38:I38"/>
    <mergeCell ref="A39:B39"/>
    <mergeCell ref="C39:D39"/>
    <mergeCell ref="E39:F39"/>
    <mergeCell ref="H39:I39"/>
    <mergeCell ref="A36:B36"/>
    <mergeCell ref="C36:D36"/>
    <mergeCell ref="E36:F36"/>
    <mergeCell ref="H36:I36"/>
    <mergeCell ref="A37:B37"/>
    <mergeCell ref="C37:D37"/>
    <mergeCell ref="E37:F37"/>
    <mergeCell ref="H37:I37"/>
    <mergeCell ref="A34:B34"/>
    <mergeCell ref="C34:D34"/>
    <mergeCell ref="E34:F34"/>
    <mergeCell ref="H34:I34"/>
    <mergeCell ref="A35:B35"/>
    <mergeCell ref="C35:D35"/>
    <mergeCell ref="E35:F35"/>
    <mergeCell ref="H35:I35"/>
    <mergeCell ref="A32:B32"/>
    <mergeCell ref="C32:D32"/>
    <mergeCell ref="E32:F32"/>
    <mergeCell ref="H32:I32"/>
    <mergeCell ref="A33:B33"/>
    <mergeCell ref="C33:D33"/>
    <mergeCell ref="E33:F33"/>
    <mergeCell ref="H33:I33"/>
    <mergeCell ref="A30:B30"/>
    <mergeCell ref="C30:D30"/>
    <mergeCell ref="E30:F30"/>
    <mergeCell ref="H30:I30"/>
    <mergeCell ref="A31:B31"/>
    <mergeCell ref="C31:D31"/>
    <mergeCell ref="E31:F31"/>
    <mergeCell ref="H31:I31"/>
    <mergeCell ref="A28:B28"/>
    <mergeCell ref="C28:D28"/>
    <mergeCell ref="E28:F28"/>
    <mergeCell ref="H28:I28"/>
    <mergeCell ref="A29:B29"/>
    <mergeCell ref="C29:D29"/>
    <mergeCell ref="E29:F29"/>
    <mergeCell ref="H29:I29"/>
    <mergeCell ref="A26:B26"/>
    <mergeCell ref="C26:D26"/>
    <mergeCell ref="E26:F26"/>
    <mergeCell ref="H26:I26"/>
    <mergeCell ref="A27:B27"/>
    <mergeCell ref="C27:D27"/>
    <mergeCell ref="E27:F27"/>
    <mergeCell ref="H27:I27"/>
    <mergeCell ref="A24:B24"/>
    <mergeCell ref="C24:D24"/>
    <mergeCell ref="E24:F24"/>
    <mergeCell ref="H24:I24"/>
    <mergeCell ref="A25:B25"/>
    <mergeCell ref="C25:D25"/>
    <mergeCell ref="E25:F25"/>
    <mergeCell ref="H25:I25"/>
    <mergeCell ref="A22:B22"/>
    <mergeCell ref="C22:D22"/>
    <mergeCell ref="E22:F22"/>
    <mergeCell ref="H22:I22"/>
    <mergeCell ref="A23:B23"/>
    <mergeCell ref="C23:D23"/>
    <mergeCell ref="E23:F23"/>
    <mergeCell ref="H23:I23"/>
    <mergeCell ref="A20:B20"/>
    <mergeCell ref="C20:D20"/>
    <mergeCell ref="E20:F20"/>
    <mergeCell ref="H20:I20"/>
    <mergeCell ref="A21:B21"/>
    <mergeCell ref="C21:D21"/>
    <mergeCell ref="E21:F21"/>
    <mergeCell ref="H21:I21"/>
    <mergeCell ref="A18:B18"/>
    <mergeCell ref="C18:D18"/>
    <mergeCell ref="E18:F18"/>
    <mergeCell ref="H18:I18"/>
    <mergeCell ref="A19:B19"/>
    <mergeCell ref="C19:D19"/>
    <mergeCell ref="E19:F19"/>
    <mergeCell ref="H19:I19"/>
    <mergeCell ref="A16:B16"/>
    <mergeCell ref="C16:D16"/>
    <mergeCell ref="E16:F16"/>
    <mergeCell ref="H16:I16"/>
    <mergeCell ref="A17:B17"/>
    <mergeCell ref="C17:D17"/>
    <mergeCell ref="E17:F17"/>
    <mergeCell ref="H17:I17"/>
    <mergeCell ref="A14:B14"/>
    <mergeCell ref="C14:D14"/>
    <mergeCell ref="E14:F14"/>
    <mergeCell ref="H14:I14"/>
    <mergeCell ref="A15:B15"/>
    <mergeCell ref="C15:D15"/>
    <mergeCell ref="E15:F15"/>
    <mergeCell ref="H15:I15"/>
    <mergeCell ref="A12:B12"/>
    <mergeCell ref="C12:D12"/>
    <mergeCell ref="E12:F12"/>
    <mergeCell ref="H12:I12"/>
    <mergeCell ref="A13:B13"/>
    <mergeCell ref="C13:D13"/>
    <mergeCell ref="E13:F13"/>
    <mergeCell ref="H13:I13"/>
    <mergeCell ref="A10:B10"/>
    <mergeCell ref="C10:D10"/>
    <mergeCell ref="E10:F10"/>
    <mergeCell ref="H10:I10"/>
    <mergeCell ref="A11:B11"/>
    <mergeCell ref="C11:D11"/>
    <mergeCell ref="E11:F11"/>
    <mergeCell ref="H11:I11"/>
    <mergeCell ref="A8:B8"/>
    <mergeCell ref="C8:D8"/>
    <mergeCell ref="E8:F8"/>
    <mergeCell ref="H8:I8"/>
    <mergeCell ref="A9:B9"/>
    <mergeCell ref="C9:D9"/>
    <mergeCell ref="E9:F9"/>
    <mergeCell ref="H9:I9"/>
    <mergeCell ref="A6:B6"/>
    <mergeCell ref="C6:D6"/>
    <mergeCell ref="E6:F6"/>
    <mergeCell ref="H6:I6"/>
    <mergeCell ref="A7:B7"/>
    <mergeCell ref="C7:D7"/>
    <mergeCell ref="E7:F7"/>
    <mergeCell ref="H7:I7"/>
    <mergeCell ref="A4:B4"/>
    <mergeCell ref="C4:D4"/>
    <mergeCell ref="E4:F4"/>
    <mergeCell ref="H4:I4"/>
    <mergeCell ref="A5:B5"/>
    <mergeCell ref="C5:D5"/>
    <mergeCell ref="E5:F5"/>
    <mergeCell ref="H5:I5"/>
    <mergeCell ref="A1:M1"/>
    <mergeCell ref="A2:B2"/>
    <mergeCell ref="C2:D2"/>
    <mergeCell ref="E2:F2"/>
    <mergeCell ref="H2:I2"/>
    <mergeCell ref="A3:B3"/>
    <mergeCell ref="C3:D3"/>
    <mergeCell ref="E3:F3"/>
    <mergeCell ref="H3:I3"/>
  </mergeCells>
  <dataValidations xWindow="464" yWindow="401" count="2">
    <dataValidation type="list" showInputMessage="1" showErrorMessage="1" sqref="C3:D153 C156:D337" xr:uid="{1AC80277-33A8-405B-81B4-ACCCE37690EA}">
      <formula1>INDIRECT(A3)</formula1>
    </dataValidation>
    <dataValidation type="list" showInputMessage="1" showErrorMessage="1" sqref="C154:D155" xr:uid="{8E7C0DFD-0235-47A9-8FD8-C4CB915CD532}">
      <formula1>INDIRECT(A155)</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464" yWindow="401" count="3">
        <x14:dataValidation type="list" allowBlank="1" showInputMessage="1" promptTitle="Contract Type" prompt="Select" xr:uid="{0102A116-1BFA-435A-B2B5-1B3DC9C61E70}">
          <x14:formula1>
            <xm:f>'Response Items'!$C$2:$C$5</xm:f>
          </x14:formula1>
          <xm:sqref>O3:P337</xm:sqref>
        </x14:dataValidation>
        <x14:dataValidation type="list" allowBlank="1" showInputMessage="1" showErrorMessage="1" xr:uid="{CE62DFE2-3F39-4416-B0E9-665E729455EF}">
          <x14:formula1>
            <xm:f>Sheet1!$K$2:$U$2</xm:f>
          </x14:formula1>
          <xm:sqref>A4:B337</xm:sqref>
        </x14:dataValidation>
        <x14:dataValidation type="list" allowBlank="1" showInputMessage="1" promptTitle="Furniture Applications" prompt="Select" xr:uid="{C1E026AA-E3E8-41F8-ADDE-08901CC97393}">
          <x14:formula1>
            <xm:f>OFFSET(Sheet2!$A$1,1,,COUNTA(Sheet2!$A:$A)-1,1)</xm:f>
          </x14:formula1>
          <xm:sqref>A3:B3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2D53C-482C-424D-B472-44FAAA527FF9}">
  <dimension ref="A1:G22"/>
  <sheetViews>
    <sheetView topLeftCell="C1" workbookViewId="0">
      <selection activeCell="F7" sqref="F7"/>
    </sheetView>
  </sheetViews>
  <sheetFormatPr defaultRowHeight="14.4" x14ac:dyDescent="0.3"/>
  <cols>
    <col min="1" max="1" width="37.6640625" customWidth="1"/>
    <col min="2" max="2" width="16.5546875" customWidth="1"/>
    <col min="3" max="3" width="28.6640625" customWidth="1"/>
    <col min="4" max="4" width="48.6640625" customWidth="1"/>
    <col min="5" max="5" width="56.33203125" customWidth="1"/>
    <col min="6" max="6" width="55.6640625" customWidth="1"/>
    <col min="7" max="7" width="71.88671875" customWidth="1"/>
    <col min="8" max="8" width="21.88671875" customWidth="1"/>
  </cols>
  <sheetData>
    <row r="1" spans="1:7" x14ac:dyDescent="0.3">
      <c r="A1" t="s">
        <v>33</v>
      </c>
      <c r="C1" t="s">
        <v>29</v>
      </c>
      <c r="D1" t="s">
        <v>31</v>
      </c>
      <c r="F1" t="s">
        <v>143</v>
      </c>
      <c r="G1" t="s">
        <v>44</v>
      </c>
    </row>
    <row r="2" spans="1:7" x14ac:dyDescent="0.3">
      <c r="A2" t="s">
        <v>30</v>
      </c>
      <c r="C2" t="s">
        <v>34</v>
      </c>
      <c r="D2" t="s">
        <v>27</v>
      </c>
      <c r="F2" t="s">
        <v>145</v>
      </c>
      <c r="G2" t="s">
        <v>12</v>
      </c>
    </row>
    <row r="3" spans="1:7" x14ac:dyDescent="0.3">
      <c r="A3" t="s">
        <v>35</v>
      </c>
      <c r="C3" t="s">
        <v>34</v>
      </c>
      <c r="D3" t="s">
        <v>6</v>
      </c>
      <c r="F3" t="s">
        <v>146</v>
      </c>
      <c r="G3" t="s">
        <v>13</v>
      </c>
    </row>
    <row r="4" spans="1:7" x14ac:dyDescent="0.3">
      <c r="A4" t="s">
        <v>34</v>
      </c>
      <c r="C4" t="s">
        <v>34</v>
      </c>
      <c r="D4" t="s">
        <v>7</v>
      </c>
      <c r="G4" t="s">
        <v>30</v>
      </c>
    </row>
    <row r="5" spans="1:7" x14ac:dyDescent="0.3">
      <c r="A5" t="s">
        <v>36</v>
      </c>
      <c r="C5" t="s">
        <v>34</v>
      </c>
      <c r="D5" t="s">
        <v>28</v>
      </c>
      <c r="G5" t="s">
        <v>79</v>
      </c>
    </row>
    <row r="6" spans="1:7" x14ac:dyDescent="0.3">
      <c r="A6" t="s">
        <v>54</v>
      </c>
      <c r="C6" t="s">
        <v>35</v>
      </c>
      <c r="D6" t="s">
        <v>7</v>
      </c>
      <c r="G6" t="s">
        <v>56</v>
      </c>
    </row>
    <row r="7" spans="1:7" x14ac:dyDescent="0.3">
      <c r="A7" t="s">
        <v>37</v>
      </c>
      <c r="C7" t="s">
        <v>35</v>
      </c>
      <c r="D7" t="s">
        <v>55</v>
      </c>
      <c r="G7" t="s">
        <v>20</v>
      </c>
    </row>
    <row r="8" spans="1:7" x14ac:dyDescent="0.3">
      <c r="C8" t="s">
        <v>36</v>
      </c>
      <c r="D8" t="s">
        <v>27</v>
      </c>
    </row>
    <row r="9" spans="1:7" x14ac:dyDescent="0.3">
      <c r="C9" t="s">
        <v>36</v>
      </c>
      <c r="D9" t="s">
        <v>7</v>
      </c>
    </row>
    <row r="10" spans="1:7" x14ac:dyDescent="0.3">
      <c r="C10" t="s">
        <v>36</v>
      </c>
      <c r="D10" t="s">
        <v>38</v>
      </c>
    </row>
    <row r="11" spans="1:7" x14ac:dyDescent="0.3">
      <c r="C11" t="s">
        <v>36</v>
      </c>
      <c r="D11" t="s">
        <v>28</v>
      </c>
    </row>
    <row r="12" spans="1:7" x14ac:dyDescent="0.3">
      <c r="C12" t="s">
        <v>30</v>
      </c>
      <c r="D12" t="s">
        <v>6</v>
      </c>
    </row>
    <row r="13" spans="1:7" x14ac:dyDescent="0.3">
      <c r="C13" t="s">
        <v>30</v>
      </c>
      <c r="D13" t="s">
        <v>7</v>
      </c>
    </row>
    <row r="14" spans="1:7" x14ac:dyDescent="0.3">
      <c r="C14" t="s">
        <v>30</v>
      </c>
      <c r="D14" t="s">
        <v>55</v>
      </c>
    </row>
    <row r="15" spans="1:7" x14ac:dyDescent="0.3">
      <c r="C15" t="s">
        <v>30</v>
      </c>
      <c r="D15" t="s">
        <v>43</v>
      </c>
    </row>
    <row r="16" spans="1:7" x14ac:dyDescent="0.3">
      <c r="C16" t="s">
        <v>30</v>
      </c>
      <c r="D16" t="s">
        <v>73</v>
      </c>
    </row>
    <row r="17" spans="3:4" x14ac:dyDescent="0.3">
      <c r="C17" t="s">
        <v>37</v>
      </c>
      <c r="D17" t="s">
        <v>7</v>
      </c>
    </row>
    <row r="18" spans="3:4" x14ac:dyDescent="0.3">
      <c r="C18" t="s">
        <v>37</v>
      </c>
      <c r="D18" t="s">
        <v>27</v>
      </c>
    </row>
    <row r="19" spans="3:4" x14ac:dyDescent="0.3">
      <c r="C19" t="s">
        <v>37</v>
      </c>
      <c r="D19" t="s">
        <v>84</v>
      </c>
    </row>
    <row r="20" spans="3:4" x14ac:dyDescent="0.3">
      <c r="C20" t="s">
        <v>54</v>
      </c>
      <c r="D20" t="s">
        <v>139</v>
      </c>
    </row>
    <row r="21" spans="3:4" x14ac:dyDescent="0.3">
      <c r="C21" t="s">
        <v>54</v>
      </c>
      <c r="D21" t="s">
        <v>27</v>
      </c>
    </row>
    <row r="22" spans="3:4" x14ac:dyDescent="0.3">
      <c r="C22" t="s">
        <v>54</v>
      </c>
      <c r="D22" t="s">
        <v>7</v>
      </c>
    </row>
  </sheetData>
  <pageMargins left="0.7" right="0.7" top="0.75" bottom="0.75" header="0.3" footer="0.3"/>
  <tableParts count="5">
    <tablePart r:id="rId1"/>
    <tablePart r:id="rId2"/>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3"/>
  <sheetViews>
    <sheetView workbookViewId="0">
      <selection activeCell="B31" sqref="B31"/>
    </sheetView>
  </sheetViews>
  <sheetFormatPr defaultRowHeight="14.4" x14ac:dyDescent="0.3"/>
  <cols>
    <col min="1" max="1" width="44.33203125" customWidth="1"/>
    <col min="2" max="4" width="59.6640625" bestFit="1" customWidth="1"/>
  </cols>
  <sheetData>
    <row r="1" spans="1:4" ht="17.399999999999999" x14ac:dyDescent="0.4">
      <c r="A1" s="2" t="s">
        <v>0</v>
      </c>
      <c r="B1" s="2" t="s">
        <v>1</v>
      </c>
      <c r="C1" s="2" t="s">
        <v>2</v>
      </c>
      <c r="D1" s="2" t="s">
        <v>11</v>
      </c>
    </row>
    <row r="2" spans="1:4" ht="17.399999999999999" x14ac:dyDescent="0.35">
      <c r="A2" s="3" t="s">
        <v>18</v>
      </c>
      <c r="B2" s="5" t="s">
        <v>5</v>
      </c>
      <c r="C2" s="4" t="s">
        <v>3</v>
      </c>
      <c r="D2" s="3" t="s">
        <v>12</v>
      </c>
    </row>
    <row r="3" spans="1:4" ht="17.399999999999999" x14ac:dyDescent="0.35">
      <c r="A3" s="3" t="s">
        <v>10</v>
      </c>
      <c r="B3" s="5" t="s">
        <v>6</v>
      </c>
      <c r="C3" s="4" t="s">
        <v>9</v>
      </c>
      <c r="D3" s="3" t="s">
        <v>13</v>
      </c>
    </row>
    <row r="4" spans="1:4" ht="17.399999999999999" x14ac:dyDescent="0.35">
      <c r="A4" s="3" t="s">
        <v>17</v>
      </c>
      <c r="B4" s="5" t="s">
        <v>7</v>
      </c>
      <c r="C4" s="4" t="s">
        <v>4</v>
      </c>
      <c r="D4" s="3" t="s">
        <v>20</v>
      </c>
    </row>
    <row r="5" spans="1:4" ht="15.6" x14ac:dyDescent="0.35">
      <c r="A5" s="3"/>
      <c r="B5" s="5" t="s">
        <v>19</v>
      </c>
      <c r="C5" s="8" t="s">
        <v>22</v>
      </c>
      <c r="D5" s="8"/>
    </row>
    <row r="6" spans="1:4" ht="16.2" x14ac:dyDescent="0.35">
      <c r="A6" s="3"/>
      <c r="B6" s="8"/>
      <c r="C6" s="1"/>
    </row>
    <row r="7" spans="1:4" ht="15.6" x14ac:dyDescent="0.35">
      <c r="A7" s="8"/>
      <c r="B7" s="7"/>
    </row>
    <row r="8" spans="1:4" ht="15.6" x14ac:dyDescent="0.35">
      <c r="A8" s="6"/>
      <c r="B8" s="7"/>
    </row>
    <row r="9" spans="1:4" ht="15.6" x14ac:dyDescent="0.35">
      <c r="A9" s="6"/>
      <c r="B9" s="7"/>
    </row>
    <row r="10" spans="1:4" ht="15.6" x14ac:dyDescent="0.35">
      <c r="A10" s="6"/>
    </row>
    <row r="11" spans="1:4" ht="15.6" x14ac:dyDescent="0.35">
      <c r="A11" s="6"/>
    </row>
    <row r="13" spans="1:4" ht="15.6" x14ac:dyDescent="0.35">
      <c r="A13" s="6"/>
    </row>
  </sheetData>
  <dataValidations count="2">
    <dataValidation type="list" allowBlank="1" showInputMessage="1" showErrorMessage="1" promptTitle="Other (Please specify):" prompt="Select" sqref="C5" xr:uid="{00000000-0002-0000-0200-000000000000}">
      <formula1>$C$2:$C$5</formula1>
    </dataValidation>
    <dataValidation type="list" allowBlank="1" showInputMessage="1" promptTitle="Other (Please specify):" prompt="Select" sqref="C2:C5" xr:uid="{00000000-0002-0000-0200-000001000000}">
      <formula1>$C$2:$C$5</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2:U14"/>
  <sheetViews>
    <sheetView workbookViewId="0">
      <selection activeCell="H2" sqref="H2"/>
    </sheetView>
  </sheetViews>
  <sheetFormatPr defaultRowHeight="14.4" x14ac:dyDescent="0.3"/>
  <cols>
    <col min="3" max="3" width="13.33203125" bestFit="1" customWidth="1"/>
    <col min="4" max="4" width="5.33203125" bestFit="1" customWidth="1"/>
    <col min="7" max="7" width="17.6640625" bestFit="1" customWidth="1"/>
    <col min="11" max="11" width="20.33203125" bestFit="1" customWidth="1"/>
    <col min="12" max="12" width="11.109375" bestFit="1" customWidth="1"/>
    <col min="13" max="13" width="11.5546875" bestFit="1" customWidth="1"/>
    <col min="14" max="14" width="23" bestFit="1" customWidth="1"/>
    <col min="15" max="15" width="16.33203125" bestFit="1" customWidth="1"/>
    <col min="16" max="16" width="18" bestFit="1" customWidth="1"/>
    <col min="17" max="17" width="22.109375" bestFit="1" customWidth="1"/>
    <col min="18" max="18" width="12.88671875" bestFit="1" customWidth="1"/>
    <col min="20" max="20" width="14" bestFit="1" customWidth="1"/>
    <col min="21" max="21" width="18.88671875" bestFit="1" customWidth="1"/>
  </cols>
  <sheetData>
    <row r="2" spans="3:21" x14ac:dyDescent="0.3">
      <c r="C2" s="21" t="s">
        <v>29</v>
      </c>
      <c r="D2" s="21" t="s">
        <v>71</v>
      </c>
      <c r="G2" s="21" t="s">
        <v>119</v>
      </c>
      <c r="H2" s="21">
        <f>Sheet1!D10+Sheet1!D11</f>
        <v>0</v>
      </c>
      <c r="K2" s="53" t="s">
        <v>77</v>
      </c>
      <c r="L2" s="56" t="s">
        <v>70</v>
      </c>
      <c r="M2" s="56" t="s">
        <v>67</v>
      </c>
      <c r="N2" s="53" t="s">
        <v>78</v>
      </c>
      <c r="O2" s="56" t="s">
        <v>45</v>
      </c>
      <c r="P2" s="56" t="s">
        <v>46</v>
      </c>
      <c r="Q2" s="56" t="s">
        <v>94</v>
      </c>
      <c r="R2" s="56" t="s">
        <v>107</v>
      </c>
      <c r="S2" s="53" t="s">
        <v>80</v>
      </c>
      <c r="T2" s="53" t="s">
        <v>59</v>
      </c>
      <c r="U2" s="56" t="s">
        <v>64</v>
      </c>
    </row>
    <row r="3" spans="3:21" x14ac:dyDescent="0.3">
      <c r="C3" s="21" t="s">
        <v>59</v>
      </c>
      <c r="D3" s="21">
        <f>SUMIF(Equipment!A3:A337,Table47[[#Headers],[Music]],Equipment!N3:N337)</f>
        <v>6089</v>
      </c>
      <c r="G3" s="21" t="s">
        <v>120</v>
      </c>
      <c r="H3" s="21">
        <f>Sheet1!D3+Sheet1!D9</f>
        <v>9232.0399999999991</v>
      </c>
      <c r="K3" s="50" t="s">
        <v>106</v>
      </c>
      <c r="L3" s="52" t="s">
        <v>101</v>
      </c>
      <c r="M3" s="45" t="s">
        <v>68</v>
      </c>
      <c r="N3" s="50" t="s">
        <v>103</v>
      </c>
      <c r="O3" s="51" t="s">
        <v>57</v>
      </c>
      <c r="P3" s="21" t="s">
        <v>85</v>
      </c>
      <c r="Q3" s="51" t="s">
        <v>72</v>
      </c>
      <c r="R3" s="62" t="s">
        <v>110</v>
      </c>
      <c r="S3" s="50" t="s">
        <v>81</v>
      </c>
      <c r="T3" s="50" t="s">
        <v>72</v>
      </c>
      <c r="U3" s="58" t="s">
        <v>72</v>
      </c>
    </row>
    <row r="4" spans="3:21" x14ac:dyDescent="0.3">
      <c r="C4" s="21" t="s">
        <v>67</v>
      </c>
      <c r="D4" s="21">
        <f>SUMIF(Equipment!A3:A338,Table47[[#Headers],[Auditorium]],Equipment!N3:N338)</f>
        <v>0</v>
      </c>
      <c r="K4" s="50" t="s">
        <v>90</v>
      </c>
      <c r="L4" s="48" t="s">
        <v>95</v>
      </c>
      <c r="M4" s="47" t="s">
        <v>72</v>
      </c>
      <c r="N4" s="50" t="s">
        <v>141</v>
      </c>
      <c r="O4" s="45" t="s">
        <v>99</v>
      </c>
      <c r="P4" s="45" t="s">
        <v>88</v>
      </c>
      <c r="Q4" s="45" t="s">
        <v>91</v>
      </c>
      <c r="R4" s="62" t="s">
        <v>111</v>
      </c>
      <c r="S4" s="50" t="s">
        <v>72</v>
      </c>
      <c r="T4" s="44" t="s">
        <v>100</v>
      </c>
      <c r="U4" s="49" t="s">
        <v>47</v>
      </c>
    </row>
    <row r="5" spans="3:21" ht="15.6" x14ac:dyDescent="0.3">
      <c r="C5" s="21" t="s">
        <v>53</v>
      </c>
      <c r="D5" s="21">
        <f>SUMIF(Equipment!A3:A339,Table47[[#Headers],[Custodial ]],Equipment!N3:N339)</f>
        <v>23239.32</v>
      </c>
      <c r="K5" s="63" t="s">
        <v>72</v>
      </c>
      <c r="L5" s="48" t="s">
        <v>72</v>
      </c>
      <c r="M5" s="45" t="s">
        <v>61</v>
      </c>
      <c r="N5" s="50" t="s">
        <v>72</v>
      </c>
      <c r="O5" s="47" t="s">
        <v>96</v>
      </c>
      <c r="P5" s="45" t="s">
        <v>89</v>
      </c>
      <c r="Q5" s="47" t="s">
        <v>92</v>
      </c>
      <c r="R5" s="21" t="s">
        <v>72</v>
      </c>
      <c r="S5" s="50" t="s">
        <v>83</v>
      </c>
      <c r="T5" s="44" t="s">
        <v>60</v>
      </c>
      <c r="U5" s="49" t="s">
        <v>92</v>
      </c>
    </row>
    <row r="6" spans="3:21" ht="15.6" x14ac:dyDescent="0.3">
      <c r="C6" s="21" t="s">
        <v>58</v>
      </c>
      <c r="D6" s="21">
        <f>SUMIF(Equipment!A3:A340,Table47[[#Headers],[Gym ]],Equipment!N3:N340)</f>
        <v>9920.4100000000017</v>
      </c>
      <c r="K6" s="63" t="s">
        <v>47</v>
      </c>
      <c r="L6" s="49" t="s">
        <v>47</v>
      </c>
      <c r="M6" s="47" t="s">
        <v>47</v>
      </c>
      <c r="N6" s="50" t="s">
        <v>102</v>
      </c>
      <c r="O6" s="45" t="s">
        <v>72</v>
      </c>
      <c r="P6" s="45" t="s">
        <v>90</v>
      </c>
      <c r="Q6" s="45" t="s">
        <v>47</v>
      </c>
      <c r="R6" s="51" t="s">
        <v>109</v>
      </c>
      <c r="S6" s="50" t="s">
        <v>47</v>
      </c>
      <c r="T6" s="46" t="s">
        <v>61</v>
      </c>
      <c r="U6" s="48" t="s">
        <v>66</v>
      </c>
    </row>
    <row r="7" spans="3:21" x14ac:dyDescent="0.3">
      <c r="C7" s="21" t="s">
        <v>69</v>
      </c>
      <c r="D7" s="21">
        <f>SUMIF(Equipment!A3:A341,Table47[[#Headers],[Kitchen\Cafeteria]],Equipment!N3:N341)</f>
        <v>9776.4399999999969</v>
      </c>
      <c r="K7" s="50" t="s">
        <v>105</v>
      </c>
      <c r="L7" s="49" t="s">
        <v>7</v>
      </c>
      <c r="M7" s="45"/>
      <c r="N7" s="50" t="s">
        <v>138</v>
      </c>
      <c r="O7" s="47" t="s">
        <v>97</v>
      </c>
      <c r="P7" s="45" t="s">
        <v>74</v>
      </c>
      <c r="Q7" s="45" t="s">
        <v>93</v>
      </c>
      <c r="R7" s="51" t="s">
        <v>47</v>
      </c>
      <c r="S7" s="50" t="s">
        <v>82</v>
      </c>
      <c r="T7" s="46" t="s">
        <v>62</v>
      </c>
      <c r="U7" s="48" t="s">
        <v>65</v>
      </c>
    </row>
    <row r="8" spans="3:21" ht="15.6" x14ac:dyDescent="0.3">
      <c r="C8" s="21" t="s">
        <v>64</v>
      </c>
      <c r="D8" s="21">
        <f>SUMIF(Equipment!A3:A342,Table47[[#Headers],[Science]],Equipment!N3:N342)</f>
        <v>3456.2800000000007</v>
      </c>
      <c r="K8" s="51" t="s">
        <v>104</v>
      </c>
      <c r="L8" s="62" t="s">
        <v>82</v>
      </c>
      <c r="M8" s="21"/>
      <c r="N8" s="54"/>
      <c r="O8" s="45" t="s">
        <v>98</v>
      </c>
      <c r="P8" s="21" t="s">
        <v>72</v>
      </c>
      <c r="Q8" s="47" t="s">
        <v>137</v>
      </c>
      <c r="R8" s="51" t="s">
        <v>82</v>
      </c>
      <c r="S8" s="54"/>
      <c r="T8" s="44" t="s">
        <v>82</v>
      </c>
      <c r="U8" s="51" t="s">
        <v>75</v>
      </c>
    </row>
    <row r="9" spans="3:21" ht="15.6" x14ac:dyDescent="0.3">
      <c r="C9" s="21" t="s">
        <v>70</v>
      </c>
      <c r="D9" s="21">
        <f>SUMIF(Equipment!A3:A343,Table47[[#Headers],[Art]],Equipment!N3:N343)</f>
        <v>3143.0399999999991</v>
      </c>
      <c r="K9" s="54"/>
      <c r="L9" s="21"/>
      <c r="M9" s="21"/>
      <c r="N9" s="54"/>
      <c r="O9" s="21"/>
      <c r="P9" s="62" t="s">
        <v>87</v>
      </c>
      <c r="Q9" s="21"/>
      <c r="R9" s="51" t="s">
        <v>108</v>
      </c>
      <c r="S9" s="54"/>
      <c r="T9" s="21"/>
      <c r="U9" s="21"/>
    </row>
    <row r="10" spans="3:21" ht="15.6" x14ac:dyDescent="0.3">
      <c r="C10" s="21" t="s">
        <v>63</v>
      </c>
      <c r="D10" s="21">
        <f>SUMIF(Equipment!A3:A337,#REF!,Equipment!N3:N337)</f>
        <v>0</v>
      </c>
      <c r="K10" s="54"/>
      <c r="L10" s="21"/>
      <c r="M10" s="21"/>
      <c r="N10" s="54"/>
      <c r="O10" s="21"/>
      <c r="P10" s="62" t="s">
        <v>86</v>
      </c>
      <c r="Q10" s="21"/>
      <c r="R10" s="21"/>
      <c r="S10" s="54"/>
      <c r="T10" s="21"/>
      <c r="U10" s="21"/>
    </row>
    <row r="11" spans="3:21" x14ac:dyDescent="0.3">
      <c r="C11" s="21" t="s">
        <v>107</v>
      </c>
      <c r="D11" s="21">
        <f>SUMIF(Equipment!A3:A338,Table47[[#Headers],[Makerspace]],Equipment!N3:N338)</f>
        <v>0</v>
      </c>
    </row>
    <row r="12" spans="3:21" ht="15.6" x14ac:dyDescent="0.3">
      <c r="C12" s="21" t="s">
        <v>77</v>
      </c>
      <c r="D12" s="21">
        <f>SUMIF(Equipment!A3:A339,Table47[[#Headers],[Administrative]],Equipment!N3:N339)</f>
        <v>3305.369999999999</v>
      </c>
      <c r="K12" s="54"/>
      <c r="L12" s="21"/>
      <c r="M12" s="21"/>
      <c r="N12" s="54"/>
      <c r="O12" s="21"/>
      <c r="P12" s="21"/>
      <c r="Q12" s="21"/>
      <c r="R12" s="21"/>
      <c r="S12" s="54"/>
      <c r="T12" s="21"/>
      <c r="U12" s="21"/>
    </row>
    <row r="13" spans="3:21" x14ac:dyDescent="0.3">
      <c r="C13" s="21" t="s">
        <v>78</v>
      </c>
      <c r="D13" s="21">
        <f>SUMIF(Equipment!A3:A340,Table47[[#Headers],[Classroom]],Equipment!N3:N340)</f>
        <v>1089.5300000000002</v>
      </c>
    </row>
    <row r="14" spans="3:21" x14ac:dyDescent="0.3">
      <c r="C14" s="21" t="s">
        <v>80</v>
      </c>
      <c r="D14" s="21">
        <f>SUMIF(Equipment!A3:A341,Table47[[#Headers],[Medical]],Equipment!N3:N341)</f>
        <v>0</v>
      </c>
    </row>
  </sheetData>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promptTitle="Contract Type" prompt="Select" xr:uid="{A9BFF508-FC64-4359-AE06-36D3922BB6A1}">
          <x14:formula1>
            <xm:f>'Response Items'!$C$2:$C$5</xm:f>
          </x14:formula1>
          <xm:sqref>S12 K12 N12 S8:S10 K8:K10 N8:N10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DDB0B103FD57F4A9AFF43CD423706FA" ma:contentTypeVersion="12" ma:contentTypeDescription="Create a new document." ma:contentTypeScope="" ma:versionID="172fbb237495679eb8f8060c4c831727">
  <xsd:schema xmlns:xsd="http://www.w3.org/2001/XMLSchema" xmlns:xs="http://www.w3.org/2001/XMLSchema" xmlns:p="http://schemas.microsoft.com/office/2006/metadata/properties" xmlns:ns2="4ddc00ed-9b3f-4582-a438-505535ed06ef" xmlns:ns3="f5348eea-1c45-4bf0-82fb-93cfbbeaa507" targetNamespace="http://schemas.microsoft.com/office/2006/metadata/properties" ma:root="true" ma:fieldsID="ce60f696c742d2d307f707e203acabd1" ns2:_="" ns3:_="">
    <xsd:import namespace="4ddc00ed-9b3f-4582-a438-505535ed06ef"/>
    <xsd:import namespace="f5348eea-1c45-4bf0-82fb-93cfbbeaa50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dc00ed-9b3f-4582-a438-505535ed06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5348eea-1c45-4bf0-82fb-93cfbbeaa50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54939B7-071E-4EE5-BD3B-8886EF9032D6}">
  <ds:schemaRefs>
    <ds:schemaRef ds:uri="http://schemas.microsoft.com/sharepoint/v3/contenttype/forms"/>
  </ds:schemaRefs>
</ds:datastoreItem>
</file>

<file path=customXml/itemProps2.xml><?xml version="1.0" encoding="utf-8"?>
<ds:datastoreItem xmlns:ds="http://schemas.openxmlformats.org/officeDocument/2006/customXml" ds:itemID="{94E8CDFF-2364-4B5C-B7A5-D1AFCC571EB7}">
  <ds:schemaRefs>
    <ds:schemaRef ds:uri="http://schemas.microsoft.com/office/2006/documentManagement/types"/>
    <ds:schemaRef ds:uri="f5348eea-1c45-4bf0-82fb-93cfbbeaa507"/>
    <ds:schemaRef ds:uri="4ddc00ed-9b3f-4582-a438-505535ed06ef"/>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5C6254B6-DDBD-4F47-8986-91270D776F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dc00ed-9b3f-4582-a438-505535ed06ef"/>
    <ds:schemaRef ds:uri="f5348eea-1c45-4bf0-82fb-93cfbbeaa5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16</vt:i4>
      </vt:variant>
    </vt:vector>
  </HeadingPairs>
  <TitlesOfParts>
    <vt:vector size="24" baseType="lpstr">
      <vt:lpstr>Instructions &amp; Guidelines</vt:lpstr>
      <vt:lpstr>Data Master Sheet</vt:lpstr>
      <vt:lpstr>Furniture</vt:lpstr>
      <vt:lpstr>Sheet3</vt:lpstr>
      <vt:lpstr>Equipment</vt:lpstr>
      <vt:lpstr>Sheet2</vt:lpstr>
      <vt:lpstr>Response Items</vt:lpstr>
      <vt:lpstr>Sheet1</vt:lpstr>
      <vt:lpstr>Administrative</vt:lpstr>
      <vt:lpstr>Art</vt:lpstr>
      <vt:lpstr>Auditorium</vt:lpstr>
      <vt:lpstr>Classroom</vt:lpstr>
      <vt:lpstr>Custodial</vt:lpstr>
      <vt:lpstr>Equipment</vt:lpstr>
      <vt:lpstr>Finishes</vt:lpstr>
      <vt:lpstr>Gym</vt:lpstr>
      <vt:lpstr>Kitchen\Cafeteria</vt:lpstr>
      <vt:lpstr>Makerspace</vt:lpstr>
      <vt:lpstr>Medical</vt:lpstr>
      <vt:lpstr>Music</vt:lpstr>
      <vt:lpstr>Product</vt:lpstr>
      <vt:lpstr>Science</vt:lpstr>
      <vt:lpstr>Use</vt:lpstr>
      <vt:lpstr>Utilization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Joshua Osegueda</dc:creator>
  <cp:lastModifiedBy>alex</cp:lastModifiedBy>
  <cp:lastPrinted>2019-12-11T14:53:07Z</cp:lastPrinted>
  <dcterms:created xsi:type="dcterms:W3CDTF">2016-11-16T14:09:39Z</dcterms:created>
  <dcterms:modified xsi:type="dcterms:W3CDTF">2020-06-18T17:10:07Z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0x0101005DDB0B103FD57F4A9AFF43CD423706FA</vt:lpwstr>
  </property>
</Properties>
</file>