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19/Datasets/"/>
    </mc:Choice>
  </mc:AlternateContent>
  <xr:revisionPtr revIDLastSave="112" documentId="8_{DFE9CD3F-CE8D-4FCC-B5E6-BA8AEE76A2B4}" xr6:coauthVersionLast="45" xr6:coauthVersionMax="45" xr10:uidLastSave="{99ABF88B-DAF6-43F2-B85B-CB8D1F825D6B}"/>
  <bookViews>
    <workbookView xWindow="-108" yWindow="-108" windowWidth="23256" windowHeight="12576" xr2:uid="{00000000-000D-0000-FFFF-FFFF00000000}"/>
  </bookViews>
  <sheets>
    <sheet name="Instructions &amp; Guidelines" sheetId="15" r:id="rId1"/>
    <sheet name="Data Master Sheet" sheetId="1" r:id="rId2"/>
    <sheet name="Furniture" sheetId="17" r:id="rId3"/>
    <sheet name="Sheet3" sheetId="19" state="hidden" r:id="rId4"/>
    <sheet name="Equipment" sheetId="18" r:id="rId5"/>
    <sheet name="Sheet2" sheetId="16" state="hidden" r:id="rId6"/>
    <sheet name="Response Items" sheetId="13" state="hidden" r:id="rId7"/>
    <sheet name="Sheet1" sheetId="14" state="hidden" r:id="rId8"/>
  </sheets>
  <definedNames>
    <definedName name="_xlnm._FilterDatabase" localSheetId="4" hidden="1">Equipment!$A$2:$P$2</definedName>
    <definedName name="_xlnm._FilterDatabase" localSheetId="2" hidden="1">Furniture!$A$2:$P$341</definedName>
    <definedName name="Admin">Furniture!#REF!</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Furniture!$S$4:$S$7</definedName>
    <definedName name="Science">Sheet1!$U$3:$U$8</definedName>
    <definedName name="Technology">Equipment!#REF!</definedName>
    <definedName name="Use">Table3[Product]</definedName>
    <definedName name="Utilization">Table3[[#All],[Product]]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8" i="17" l="1"/>
  <c r="M21" i="17"/>
  <c r="O14" i="17" l="1"/>
  <c r="O8" i="17"/>
  <c r="O72" i="17"/>
  <c r="O71" i="17"/>
  <c r="O40" i="17" l="1"/>
  <c r="O39" i="17"/>
  <c r="O44" i="17"/>
  <c r="O43" i="17" l="1"/>
  <c r="O117" i="17"/>
  <c r="O29" i="17"/>
  <c r="O97" i="17"/>
  <c r="N7" i="18" l="1"/>
  <c r="N3" i="18" l="1"/>
  <c r="O88" i="17" l="1"/>
  <c r="D11" i="14" l="1"/>
  <c r="D7" i="14"/>
  <c r="D6" i="14"/>
  <c r="D4" i="14"/>
  <c r="D10" i="14" l="1"/>
  <c r="H2" i="14" l="1"/>
  <c r="N4" i="18" l="1"/>
  <c r="D3" i="14" s="1"/>
  <c r="J4" i="1"/>
  <c r="J7" i="1"/>
  <c r="J9" i="1"/>
  <c r="D8" i="14" l="1"/>
  <c r="J12" i="1" s="1"/>
  <c r="D12" i="14"/>
  <c r="N328" i="18" l="1"/>
  <c r="N5" i="18"/>
  <c r="D14" i="14" s="1"/>
  <c r="J10" i="1" s="1"/>
  <c r="N6" i="18"/>
  <c r="D5" i="14" s="1"/>
  <c r="J6" i="1" s="1"/>
  <c r="N8" i="18"/>
  <c r="D9" i="14" s="1"/>
  <c r="H3" i="14" s="1"/>
  <c r="J11" i="1" s="1"/>
  <c r="N9" i="18"/>
  <c r="N10" i="18"/>
  <c r="N11" i="18"/>
  <c r="N12" i="18"/>
  <c r="N13" i="18"/>
  <c r="N14" i="18"/>
  <c r="N15"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128" i="18"/>
  <c r="N129" i="18"/>
  <c r="N130" i="18"/>
  <c r="N131" i="18"/>
  <c r="N132" i="18"/>
  <c r="N133" i="18"/>
  <c r="N134" i="18"/>
  <c r="N135" i="18"/>
  <c r="N136" i="18"/>
  <c r="N137" i="18"/>
  <c r="N138" i="18"/>
  <c r="N139" i="18"/>
  <c r="N140" i="18"/>
  <c r="N141" i="18"/>
  <c r="N142" i="18"/>
  <c r="N143" i="18"/>
  <c r="N144" i="18"/>
  <c r="N145" i="18"/>
  <c r="N146" i="18"/>
  <c r="N147" i="18"/>
  <c r="N148" i="18"/>
  <c r="N149" i="18"/>
  <c r="N150" i="18"/>
  <c r="N151" i="18"/>
  <c r="N152" i="18"/>
  <c r="N153" i="18"/>
  <c r="N154" i="18"/>
  <c r="N155" i="18"/>
  <c r="N156" i="18"/>
  <c r="N157" i="18"/>
  <c r="N158" i="18"/>
  <c r="N159" i="18"/>
  <c r="N160" i="18"/>
  <c r="N161" i="18"/>
  <c r="N162" i="18"/>
  <c r="N163" i="18"/>
  <c r="N164" i="18"/>
  <c r="N165" i="18"/>
  <c r="N166" i="18"/>
  <c r="N167" i="18"/>
  <c r="N168" i="18"/>
  <c r="N169" i="18"/>
  <c r="N170" i="18"/>
  <c r="N171" i="18"/>
  <c r="N172" i="18"/>
  <c r="N173" i="18"/>
  <c r="N174" i="18"/>
  <c r="N175" i="18"/>
  <c r="N176" i="18"/>
  <c r="N177" i="18"/>
  <c r="N178" i="18"/>
  <c r="N179" i="18"/>
  <c r="N180" i="18"/>
  <c r="N181" i="18"/>
  <c r="N182" i="18"/>
  <c r="N183" i="18"/>
  <c r="N184" i="18"/>
  <c r="N185" i="18"/>
  <c r="N186" i="18"/>
  <c r="N187" i="18"/>
  <c r="N188" i="18"/>
  <c r="N189" i="18"/>
  <c r="N190" i="18"/>
  <c r="N191" i="18"/>
  <c r="N192" i="18"/>
  <c r="N193" i="18"/>
  <c r="N194" i="18"/>
  <c r="N195" i="18"/>
  <c r="N196" i="18"/>
  <c r="N197" i="18"/>
  <c r="N198" i="18"/>
  <c r="N199" i="18"/>
  <c r="N200" i="18"/>
  <c r="N201" i="18"/>
  <c r="N202" i="18"/>
  <c r="N203" i="18"/>
  <c r="N204" i="18"/>
  <c r="N205" i="18"/>
  <c r="N206" i="18"/>
  <c r="N207" i="18"/>
  <c r="N208" i="18"/>
  <c r="N209" i="18"/>
  <c r="N210" i="18"/>
  <c r="N211" i="18"/>
  <c r="N212" i="18"/>
  <c r="N213" i="18"/>
  <c r="N214" i="18"/>
  <c r="N215" i="18"/>
  <c r="N216" i="18"/>
  <c r="N217" i="18"/>
  <c r="N218" i="18"/>
  <c r="N219" i="18"/>
  <c r="N220" i="18"/>
  <c r="N221" i="18"/>
  <c r="N222" i="18"/>
  <c r="N223" i="18"/>
  <c r="N224" i="18"/>
  <c r="N225" i="18"/>
  <c r="N226" i="18"/>
  <c r="N227" i="18"/>
  <c r="N228" i="18"/>
  <c r="N229" i="18"/>
  <c r="N230" i="18"/>
  <c r="N231" i="18"/>
  <c r="N232" i="18"/>
  <c r="N233" i="18"/>
  <c r="N234" i="18"/>
  <c r="N235" i="18"/>
  <c r="N236" i="18"/>
  <c r="N237" i="18"/>
  <c r="N238" i="18"/>
  <c r="N239" i="18"/>
  <c r="N240" i="18"/>
  <c r="N241" i="18"/>
  <c r="N242" i="18"/>
  <c r="N243" i="18"/>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O3" i="17"/>
  <c r="O4" i="17"/>
  <c r="O5" i="17"/>
  <c r="O6" i="17"/>
  <c r="F7" i="19" s="1"/>
  <c r="P10" i="1" s="1"/>
  <c r="O7" i="17"/>
  <c r="O9" i="17"/>
  <c r="O10" i="17"/>
  <c r="O11" i="17"/>
  <c r="O12" i="17"/>
  <c r="O13" i="17"/>
  <c r="O15" i="17"/>
  <c r="O16" i="17"/>
  <c r="O17" i="17"/>
  <c r="O18" i="17"/>
  <c r="O19" i="17"/>
  <c r="O20" i="17"/>
  <c r="O21" i="17"/>
  <c r="O22" i="17"/>
  <c r="O23" i="17"/>
  <c r="O24" i="17"/>
  <c r="O25" i="17"/>
  <c r="O26" i="17"/>
  <c r="O27" i="17"/>
  <c r="O28" i="17"/>
  <c r="O30" i="17"/>
  <c r="O31" i="17"/>
  <c r="O32" i="17"/>
  <c r="O33" i="17"/>
  <c r="O34" i="17"/>
  <c r="O35" i="17"/>
  <c r="O36" i="17"/>
  <c r="O37" i="17"/>
  <c r="O38" i="17"/>
  <c r="O41" i="17"/>
  <c r="O42" i="17"/>
  <c r="O45" i="17"/>
  <c r="O46" i="17"/>
  <c r="O47" i="17"/>
  <c r="O48" i="17"/>
  <c r="O49" i="17"/>
  <c r="O50" i="17"/>
  <c r="O51" i="17"/>
  <c r="O52" i="17"/>
  <c r="O53" i="17"/>
  <c r="O54" i="17"/>
  <c r="O55" i="17"/>
  <c r="O56" i="17"/>
  <c r="O57" i="17"/>
  <c r="O58" i="17"/>
  <c r="O59" i="17"/>
  <c r="O60" i="17"/>
  <c r="O61" i="17"/>
  <c r="O62" i="17"/>
  <c r="O63" i="17"/>
  <c r="O64" i="17"/>
  <c r="O65" i="17"/>
  <c r="O66" i="17"/>
  <c r="O67" i="17"/>
  <c r="O68" i="17"/>
  <c r="O69" i="17"/>
  <c r="O70" i="17"/>
  <c r="O73" i="17"/>
  <c r="O74" i="17"/>
  <c r="O75" i="17"/>
  <c r="O76" i="17"/>
  <c r="O77" i="17"/>
  <c r="O78" i="17"/>
  <c r="O79" i="17"/>
  <c r="O80" i="17"/>
  <c r="O81" i="17"/>
  <c r="O82" i="17"/>
  <c r="O83" i="17"/>
  <c r="O84" i="17"/>
  <c r="O85" i="17"/>
  <c r="O86" i="17"/>
  <c r="O87" i="17"/>
  <c r="O89" i="17"/>
  <c r="O90" i="17"/>
  <c r="O91" i="17"/>
  <c r="O92" i="17"/>
  <c r="O93" i="17"/>
  <c r="O94" i="17"/>
  <c r="O95" i="17"/>
  <c r="O96" i="17"/>
  <c r="O98" i="17"/>
  <c r="O99" i="17"/>
  <c r="O100" i="17"/>
  <c r="O101" i="17"/>
  <c r="O102" i="17"/>
  <c r="O103" i="17"/>
  <c r="O104" i="17"/>
  <c r="O105" i="17"/>
  <c r="O106" i="17"/>
  <c r="O107" i="17"/>
  <c r="O108" i="17"/>
  <c r="O109" i="17"/>
  <c r="O110" i="17"/>
  <c r="O111" i="17"/>
  <c r="O112" i="17"/>
  <c r="O113" i="17"/>
  <c r="O114" i="17"/>
  <c r="O115" i="17"/>
  <c r="O116" i="17"/>
  <c r="O118" i="17"/>
  <c r="O119" i="17"/>
  <c r="O120" i="17"/>
  <c r="O121" i="17"/>
  <c r="O122" i="17"/>
  <c r="O123" i="17"/>
  <c r="O124" i="17"/>
  <c r="O125" i="17"/>
  <c r="F8" i="19" s="1"/>
  <c r="P6" i="1" s="1"/>
  <c r="O126" i="17"/>
  <c r="O127" i="17"/>
  <c r="O129" i="17"/>
  <c r="O130" i="17"/>
  <c r="O131" i="17"/>
  <c r="O132" i="17"/>
  <c r="O133" i="17"/>
  <c r="O134" i="17"/>
  <c r="O135" i="17"/>
  <c r="O136" i="17"/>
  <c r="O137" i="17"/>
  <c r="O138" i="17"/>
  <c r="O139" i="17"/>
  <c r="O140" i="17"/>
  <c r="O141" i="17"/>
  <c r="O142" i="17"/>
  <c r="O143" i="17"/>
  <c r="O144" i="17"/>
  <c r="O145" i="17"/>
  <c r="O146" i="17"/>
  <c r="O147" i="17"/>
  <c r="O148" i="17"/>
  <c r="O149" i="17"/>
  <c r="O150" i="17"/>
  <c r="O151" i="17"/>
  <c r="O152" i="17"/>
  <c r="O153" i="17"/>
  <c r="O154" i="17"/>
  <c r="O155" i="17"/>
  <c r="O156" i="17"/>
  <c r="O157" i="17"/>
  <c r="O158" i="17"/>
  <c r="O159" i="17"/>
  <c r="O160" i="17"/>
  <c r="O161" i="17"/>
  <c r="O162" i="17"/>
  <c r="O163" i="17"/>
  <c r="O164" i="17"/>
  <c r="O165" i="17"/>
  <c r="O166" i="17"/>
  <c r="O167" i="17"/>
  <c r="O168" i="17"/>
  <c r="O169" i="17"/>
  <c r="O170" i="17"/>
  <c r="O171" i="17"/>
  <c r="O172" i="17"/>
  <c r="O173" i="17"/>
  <c r="O174" i="17"/>
  <c r="O175" i="17"/>
  <c r="O176" i="17"/>
  <c r="O177" i="17"/>
  <c r="O178" i="17"/>
  <c r="O179" i="17"/>
  <c r="O180" i="17"/>
  <c r="O181" i="17"/>
  <c r="O182" i="17"/>
  <c r="O183" i="17"/>
  <c r="O184" i="17"/>
  <c r="O185" i="17"/>
  <c r="O186" i="17"/>
  <c r="O187" i="17"/>
  <c r="O188" i="17"/>
  <c r="O189" i="17"/>
  <c r="O190" i="17"/>
  <c r="O191" i="17"/>
  <c r="O192" i="17"/>
  <c r="O193" i="17"/>
  <c r="O194" i="17"/>
  <c r="O195" i="17"/>
  <c r="O196" i="17"/>
  <c r="O197" i="17"/>
  <c r="O198" i="17"/>
  <c r="O199" i="17"/>
  <c r="O200" i="17"/>
  <c r="O201" i="17"/>
  <c r="O202" i="17"/>
  <c r="O203" i="17"/>
  <c r="O204" i="17"/>
  <c r="O205" i="17"/>
  <c r="O206" i="17"/>
  <c r="O207" i="17"/>
  <c r="O208" i="17"/>
  <c r="O209" i="17"/>
  <c r="O210" i="17"/>
  <c r="O211" i="17"/>
  <c r="O212" i="17"/>
  <c r="O213" i="17"/>
  <c r="O214" i="17"/>
  <c r="O215" i="17"/>
  <c r="O216" i="17"/>
  <c r="O217" i="17"/>
  <c r="O218" i="17"/>
  <c r="O219" i="17"/>
  <c r="O220" i="17"/>
  <c r="O221" i="17"/>
  <c r="O222" i="17"/>
  <c r="O223" i="17"/>
  <c r="O224" i="17"/>
  <c r="O225" i="17"/>
  <c r="O226" i="17"/>
  <c r="O227" i="17"/>
  <c r="O228" i="17"/>
  <c r="O229" i="17"/>
  <c r="O230" i="17"/>
  <c r="O231" i="17"/>
  <c r="O232" i="17"/>
  <c r="O233" i="17"/>
  <c r="O234" i="17"/>
  <c r="O235" i="17"/>
  <c r="O236" i="17"/>
  <c r="O237" i="17"/>
  <c r="O238" i="17"/>
  <c r="O239" i="17"/>
  <c r="O240" i="17"/>
  <c r="O241" i="17"/>
  <c r="O242" i="17"/>
  <c r="O243" i="17"/>
  <c r="O244" i="17"/>
  <c r="O245" i="17"/>
  <c r="O246" i="17"/>
  <c r="O247" i="17"/>
  <c r="O248" i="17"/>
  <c r="O249" i="17"/>
  <c r="O250" i="17"/>
  <c r="O251" i="17"/>
  <c r="O252" i="17"/>
  <c r="O253" i="17"/>
  <c r="O254" i="17"/>
  <c r="O255" i="17"/>
  <c r="O256" i="17"/>
  <c r="O257" i="17"/>
  <c r="O258" i="17"/>
  <c r="O259" i="17"/>
  <c r="O260" i="17"/>
  <c r="O261" i="17"/>
  <c r="O262" i="17"/>
  <c r="O263" i="17"/>
  <c r="O264" i="17"/>
  <c r="O265" i="17"/>
  <c r="O266" i="17"/>
  <c r="O267" i="17"/>
  <c r="O268" i="17"/>
  <c r="O269" i="17"/>
  <c r="O270" i="17"/>
  <c r="O271" i="17"/>
  <c r="O272" i="17"/>
  <c r="O273" i="17"/>
  <c r="O274" i="17"/>
  <c r="O275" i="17"/>
  <c r="O276" i="17"/>
  <c r="O277" i="17"/>
  <c r="O278" i="17"/>
  <c r="O279" i="17"/>
  <c r="O280" i="17"/>
  <c r="O281" i="17"/>
  <c r="O282" i="17"/>
  <c r="O283" i="17"/>
  <c r="O284" i="17"/>
  <c r="O285" i="17"/>
  <c r="O286" i="17"/>
  <c r="O287" i="17"/>
  <c r="O288" i="17"/>
  <c r="O289" i="17"/>
  <c r="O290" i="17"/>
  <c r="O291" i="17"/>
  <c r="O292" i="17"/>
  <c r="O293" i="17"/>
  <c r="O294" i="17"/>
  <c r="O295" i="17"/>
  <c r="O296" i="17"/>
  <c r="O297" i="17"/>
  <c r="O298" i="17"/>
  <c r="O299" i="17"/>
  <c r="O300" i="17"/>
  <c r="O301" i="17"/>
  <c r="O302" i="17"/>
  <c r="O303" i="17"/>
  <c r="O304" i="17"/>
  <c r="O305" i="17"/>
  <c r="O306" i="17"/>
  <c r="O307" i="17"/>
  <c r="O308" i="17"/>
  <c r="O309" i="17"/>
  <c r="O310" i="17"/>
  <c r="O311" i="17"/>
  <c r="O312" i="17"/>
  <c r="O313" i="17"/>
  <c r="O314" i="17"/>
  <c r="O315" i="17"/>
  <c r="O316" i="17"/>
  <c r="O317" i="17"/>
  <c r="O318" i="17"/>
  <c r="O319" i="17"/>
  <c r="O320" i="17"/>
  <c r="O321" i="17"/>
  <c r="O322" i="17"/>
  <c r="O323" i="17"/>
  <c r="O324" i="17"/>
  <c r="O325" i="17"/>
  <c r="O326" i="17"/>
  <c r="O327" i="17"/>
  <c r="O328" i="17"/>
  <c r="O329" i="17"/>
  <c r="O330" i="17"/>
  <c r="O331" i="17"/>
  <c r="O332" i="17"/>
  <c r="O333" i="17"/>
  <c r="O334" i="17"/>
  <c r="O335" i="17"/>
  <c r="O336" i="17"/>
  <c r="O337" i="17"/>
  <c r="O338" i="17"/>
  <c r="O339" i="17"/>
  <c r="O340" i="17"/>
  <c r="O341" i="17"/>
  <c r="T6" i="17" l="1"/>
  <c r="T4" i="17"/>
  <c r="T5" i="17"/>
  <c r="F5" i="19"/>
  <c r="P4" i="1" s="1"/>
  <c r="F4" i="19"/>
  <c r="P3" i="1" s="1"/>
  <c r="F6" i="19"/>
  <c r="P8" i="1" s="1"/>
  <c r="T7" i="17"/>
  <c r="G3" i="1"/>
  <c r="G10" i="1" s="1"/>
  <c r="D13" i="14"/>
  <c r="N16" i="18" l="1"/>
</calcChain>
</file>

<file path=xl/sharedStrings.xml><?xml version="1.0" encoding="utf-8"?>
<sst xmlns="http://schemas.openxmlformats.org/spreadsheetml/2006/main" count="1522" uniqueCount="464">
  <si>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</si>
  <si>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</si>
  <si>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</si>
  <si>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</si>
  <si>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</si>
  <si>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</si>
  <si>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</si>
  <si>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</si>
  <si>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</si>
  <si>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</si>
  <si>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</si>
  <si>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</si>
  <si>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</si>
  <si>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</si>
  <si>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</si>
  <si>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</si>
  <si>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Section 1: General Information </t>
  </si>
  <si>
    <t>Media Center/Break-Out Space Furniture</t>
  </si>
  <si>
    <t xml:space="preserve">General Classroom Furniture </t>
  </si>
  <si>
    <t>Mobile Carts/Podiums</t>
  </si>
  <si>
    <t>N/A</t>
  </si>
  <si>
    <t>Design Student Enrollment Number:</t>
  </si>
  <si>
    <t>Other (Please specify):</t>
  </si>
  <si>
    <t>Section 3: Total Equipment Cost by Subject/Area</t>
  </si>
  <si>
    <t xml:space="preserve">Total Amount Spent on Administrator (Non-Teacher) Side Chairs:  
</t>
  </si>
  <si>
    <t xml:space="preserve">Total Amount Spent on Administrator (Non-Teacher) Task Chairs:  </t>
  </si>
  <si>
    <t>Section 2: Total School Furniture and Equipment Cost</t>
  </si>
  <si>
    <t xml:space="preserve">Seating </t>
  </si>
  <si>
    <t>Mobile Carts/Podium</t>
  </si>
  <si>
    <t>Category</t>
  </si>
  <si>
    <t>Admin</t>
  </si>
  <si>
    <t>Subject</t>
  </si>
  <si>
    <t xml:space="preserve">Section 5: Furniture Cost &amp; Product Itemized Information
</t>
  </si>
  <si>
    <t>Furniture List</t>
  </si>
  <si>
    <t xml:space="preserve">General Classroom </t>
  </si>
  <si>
    <t xml:space="preserve">Cafeteria </t>
  </si>
  <si>
    <t xml:space="preserve">Media Center/Break-out Space </t>
  </si>
  <si>
    <t>Nurse</t>
  </si>
  <si>
    <t>Shelves</t>
  </si>
  <si>
    <t xml:space="preserve">Section 6: Equipment Cost &amp; Product Itemized Information
</t>
  </si>
  <si>
    <t xml:space="preserve">Total Administrator (Non-Teacher) Desks:    
</t>
  </si>
  <si>
    <t xml:space="preserve">Total Administrator (Non-Teacher) Tables:  </t>
  </si>
  <si>
    <t xml:space="preserve">Total Administrator (Non-Teacher) Conference Tables:  </t>
  </si>
  <si>
    <t>Conference Table</t>
  </si>
  <si>
    <t>Product</t>
  </si>
  <si>
    <t xml:space="preserve">Custodial </t>
  </si>
  <si>
    <t xml:space="preserve">Gym </t>
  </si>
  <si>
    <t>Storage</t>
  </si>
  <si>
    <r>
      <t xml:space="preserve">Product Line/Style </t>
    </r>
    <r>
      <rPr>
        <b/>
        <i/>
        <sz val="14"/>
        <rFont val="Times New Roman"/>
        <family val="1"/>
      </rPr>
      <t>(e.g., Ignition Series)</t>
    </r>
  </si>
  <si>
    <r>
      <t xml:space="preserve">  Manufacturer Name </t>
    </r>
    <r>
      <rPr>
        <b/>
        <i/>
        <sz val="14"/>
        <rFont val="Times New Roman"/>
        <family val="1"/>
      </rPr>
      <t xml:space="preserve"> (e.g., Hon)</t>
    </r>
  </si>
  <si>
    <r>
      <t xml:space="preserve"> Quantity  </t>
    </r>
    <r>
      <rPr>
        <b/>
        <i/>
        <sz val="14"/>
        <rFont val="Times New Roman"/>
        <family val="1"/>
      </rPr>
      <t>(e.g., 500)</t>
    </r>
  </si>
  <si>
    <r>
      <t xml:space="preserve"> Unit Cost  </t>
    </r>
    <r>
      <rPr>
        <b/>
        <i/>
        <sz val="14"/>
        <rFont val="Times New Roman"/>
        <family val="1"/>
      </rPr>
      <t>(i.e., $150.00)</t>
    </r>
  </si>
  <si>
    <r>
      <t xml:space="preserve"> Total Cost </t>
    </r>
    <r>
      <rPr>
        <b/>
        <i/>
        <sz val="14"/>
        <color theme="1"/>
        <rFont val="Times New Roman"/>
        <family val="1"/>
      </rPr>
      <t xml:space="preserve">(i.e., $75,000.00)            </t>
    </r>
    <r>
      <rPr>
        <b/>
        <sz val="11"/>
        <color rgb="FFFF0000"/>
        <rFont val="Times New Roman"/>
        <family val="1"/>
      </rPr>
      <t xml:space="preserve">           </t>
    </r>
  </si>
  <si>
    <t>Custodial</t>
  </si>
  <si>
    <t>Miscellaneous</t>
  </si>
  <si>
    <t>Chairs</t>
  </si>
  <si>
    <t>Common Area</t>
  </si>
  <si>
    <t>Burnishers</t>
  </si>
  <si>
    <t>Gym</t>
  </si>
  <si>
    <t>Music</t>
  </si>
  <si>
    <t>Piano</t>
  </si>
  <si>
    <t>Podium</t>
  </si>
  <si>
    <t>Portable Risers</t>
  </si>
  <si>
    <t>Technology</t>
  </si>
  <si>
    <t>Science</t>
  </si>
  <si>
    <t>Work/Lab Table</t>
  </si>
  <si>
    <t>Demonstration Table</t>
  </si>
  <si>
    <t>Auditorium</t>
  </si>
  <si>
    <t>Grand Piano</t>
  </si>
  <si>
    <t>Kitchen</t>
  </si>
  <si>
    <t>Art</t>
  </si>
  <si>
    <t>Total</t>
  </si>
  <si>
    <t>Misc.</t>
  </si>
  <si>
    <t>Task Chairs</t>
  </si>
  <si>
    <t>Exercise Equipment</t>
  </si>
  <si>
    <t>Lab Tools</t>
  </si>
  <si>
    <r>
      <t xml:space="preserve"> Product Description &amp; Size  </t>
    </r>
    <r>
      <rPr>
        <b/>
        <i/>
        <sz val="14"/>
        <rFont val="Times New Roman"/>
        <family val="1"/>
      </rPr>
      <t>(e.g., Low-Back Task Chair – 18”)</t>
    </r>
  </si>
  <si>
    <t>Administrative</t>
  </si>
  <si>
    <t>Classroom</t>
  </si>
  <si>
    <t>Faculty/Staff</t>
  </si>
  <si>
    <t>Medical</t>
  </si>
  <si>
    <t>Defibrillator</t>
  </si>
  <si>
    <t>Utility Carts</t>
  </si>
  <si>
    <t>Scales</t>
  </si>
  <si>
    <t>Beds/Recovery Couches</t>
  </si>
  <si>
    <t>Sports Equipment</t>
  </si>
  <si>
    <t>Treadmills</t>
  </si>
  <si>
    <t>Trampolines</t>
  </si>
  <si>
    <t>Basketball Nets</t>
  </si>
  <si>
    <t>Benches/Bleachers</t>
  </si>
  <si>
    <t>Carts/Racks</t>
  </si>
  <si>
    <t>Prep Tables</t>
  </si>
  <si>
    <t>Refrigeration</t>
  </si>
  <si>
    <t>Stoves/Ovens</t>
  </si>
  <si>
    <t>Kitchen\Cafeteria</t>
  </si>
  <si>
    <t>Kilns</t>
  </si>
  <si>
    <t>Leaf Blowers</t>
  </si>
  <si>
    <t>Snow Blowers</t>
  </si>
  <si>
    <t>Vacuum Cleaners</t>
  </si>
  <si>
    <t>Lawn Mowers</t>
  </si>
  <si>
    <t>Music Stands</t>
  </si>
  <si>
    <t>Easels</t>
  </si>
  <si>
    <t>Shelving</t>
  </si>
  <si>
    <t>Dividers</t>
  </si>
  <si>
    <t>Whiteboards</t>
  </si>
  <si>
    <t>Wall &amp; Divider Panels</t>
  </si>
  <si>
    <t>Bulletin Boards</t>
  </si>
  <si>
    <t>Makerspace</t>
  </si>
  <si>
    <t>Workstations</t>
  </si>
  <si>
    <t>Robotics</t>
  </si>
  <si>
    <t>3D Printing</t>
  </si>
  <si>
    <t>Markerboards</t>
  </si>
  <si>
    <t>Section 4: Total Administrator (Non-Teacher) Furniture &amp; Equipment Cost</t>
  </si>
  <si>
    <t xml:space="preserve">Gym 
</t>
  </si>
  <si>
    <t xml:space="preserve">Kitchen/Cafeteria </t>
  </si>
  <si>
    <t xml:space="preserve">Classroom </t>
  </si>
  <si>
    <t xml:space="preserve">Total Equipment Only 
</t>
  </si>
  <si>
    <t xml:space="preserve">Total Furniture Only </t>
  </si>
  <si>
    <t xml:space="preserve">Total Amount Spent on all Furniture and Equipment </t>
  </si>
  <si>
    <t>Tech&amp;Makerspace</t>
  </si>
  <si>
    <t>Music&amp;Art</t>
  </si>
  <si>
    <t>Furniture Order Date (MM/YYYY):</t>
  </si>
  <si>
    <t>Tally of the Remainder of FF&amp;E Items Only</t>
  </si>
  <si>
    <r>
      <t xml:space="preserve">Model Number  </t>
    </r>
    <r>
      <rPr>
        <b/>
        <i/>
        <sz val="14"/>
        <rFont val="Times New Roman"/>
        <family val="1"/>
      </rPr>
      <t>(i.e., HON1018LAY)</t>
    </r>
  </si>
  <si>
    <r>
      <t xml:space="preserve"> Product Type                                                             (Select)      </t>
    </r>
    <r>
      <rPr>
        <b/>
        <i/>
        <sz val="14"/>
        <rFont val="Times New Roman"/>
        <family val="1"/>
      </rPr>
      <t>(i.e., Storage)</t>
    </r>
  </si>
  <si>
    <r>
      <t xml:space="preserve">Equipment                                                            (Select)                             </t>
    </r>
    <r>
      <rPr>
        <b/>
        <i/>
        <sz val="14"/>
        <rFont val="Times New Roman"/>
        <family val="1"/>
      </rPr>
      <t xml:space="preserve">    (i.e., Science)</t>
    </r>
  </si>
  <si>
    <r>
      <t xml:space="preserve">Contract Type (Select)  </t>
    </r>
    <r>
      <rPr>
        <b/>
        <i/>
        <sz val="14"/>
        <rFont val="Times New Roman"/>
        <family val="1"/>
      </rPr>
      <t>(i.e., OSD)</t>
    </r>
  </si>
  <si>
    <r>
      <rPr>
        <b/>
        <sz val="16"/>
        <rFont val="Times New Roman"/>
        <family val="1"/>
      </rPr>
      <t>Manufacturer Name</t>
    </r>
    <r>
      <rPr>
        <b/>
        <sz val="14"/>
        <rFont val="Times New Roman"/>
        <family val="1"/>
      </rPr>
      <t xml:space="preserve"> </t>
    </r>
    <r>
      <rPr>
        <b/>
        <i/>
        <sz val="14"/>
        <rFont val="Times New Roman"/>
        <family val="1"/>
      </rPr>
      <t xml:space="preserve"> (e.g., Hon)</t>
    </r>
  </si>
  <si>
    <r>
      <rPr>
        <b/>
        <sz val="16"/>
        <rFont val="Times New Roman"/>
        <family val="1"/>
      </rPr>
      <t xml:space="preserve">Product Description &amp; Size    </t>
    </r>
    <r>
      <rPr>
        <b/>
        <sz val="14"/>
        <rFont val="Times New Roman"/>
        <family val="1"/>
      </rPr>
      <t xml:space="preserve">                  </t>
    </r>
    <r>
      <rPr>
        <b/>
        <i/>
        <sz val="14"/>
        <rFont val="Times New Roman"/>
        <family val="1"/>
      </rPr>
      <t>(e.g., Low-Back Task Chair – 18”)</t>
    </r>
  </si>
  <si>
    <r>
      <rPr>
        <b/>
        <sz val="16"/>
        <rFont val="Times New Roman"/>
        <family val="1"/>
      </rPr>
      <t xml:space="preserve">Model Number </t>
    </r>
    <r>
      <rPr>
        <b/>
        <sz val="14"/>
        <rFont val="Times New Roman"/>
        <family val="1"/>
      </rPr>
      <t xml:space="preserve">     </t>
    </r>
    <r>
      <rPr>
        <b/>
        <i/>
        <sz val="14"/>
        <rFont val="Times New Roman"/>
        <family val="1"/>
      </rPr>
      <t>(i.e., HON1018LAY)</t>
    </r>
  </si>
  <si>
    <r>
      <rPr>
        <b/>
        <sz val="16"/>
        <rFont val="Times New Roman"/>
        <family val="1"/>
      </rPr>
      <t>Quantity</t>
    </r>
    <r>
      <rPr>
        <b/>
        <sz val="14"/>
        <rFont val="Times New Roman"/>
        <family val="1"/>
      </rPr>
      <t xml:space="preserve">  </t>
    </r>
    <r>
      <rPr>
        <b/>
        <i/>
        <sz val="14"/>
        <rFont val="Times New Roman"/>
        <family val="1"/>
      </rPr>
      <t>(e.g., 500)</t>
    </r>
  </si>
  <si>
    <r>
      <rPr>
        <b/>
        <sz val="16"/>
        <rFont val="Times New Roman"/>
        <family val="1"/>
      </rPr>
      <t>Unit Cost</t>
    </r>
    <r>
      <rPr>
        <b/>
        <sz val="14"/>
        <rFont val="Times New Roman"/>
        <family val="1"/>
      </rPr>
      <t xml:space="preserve">    </t>
    </r>
    <r>
      <rPr>
        <b/>
        <i/>
        <sz val="14"/>
        <rFont val="Times New Roman"/>
        <family val="1"/>
      </rPr>
      <t>(i.e., $150.00)</t>
    </r>
  </si>
  <si>
    <r>
      <rPr>
        <b/>
        <sz val="16"/>
        <color theme="1"/>
        <rFont val="Times New Roman"/>
        <family val="1"/>
      </rPr>
      <t xml:space="preserve">Total Cost    </t>
    </r>
    <r>
      <rPr>
        <b/>
        <sz val="14"/>
        <color theme="1"/>
        <rFont val="Times New Roman"/>
        <family val="1"/>
      </rPr>
      <t xml:space="preserve">         </t>
    </r>
    <r>
      <rPr>
        <b/>
        <i/>
        <sz val="14"/>
        <color theme="1"/>
        <rFont val="Times New Roman"/>
        <family val="1"/>
      </rPr>
      <t xml:space="preserve">(i.e., $75,000.00)            </t>
    </r>
    <r>
      <rPr>
        <b/>
        <sz val="11"/>
        <color rgb="FFFF0000"/>
        <rFont val="Times New Roman"/>
        <family val="1"/>
      </rPr>
      <t xml:space="preserve">           </t>
    </r>
  </si>
  <si>
    <r>
      <rPr>
        <b/>
        <sz val="16"/>
        <rFont val="Times New Roman"/>
        <family val="1"/>
      </rPr>
      <t>Contract Type</t>
    </r>
    <r>
      <rPr>
        <b/>
        <sz val="14"/>
        <rFont val="Times New Roman"/>
        <family val="1"/>
      </rPr>
      <t xml:space="preserve"> (Select)  </t>
    </r>
    <r>
      <rPr>
        <b/>
        <i/>
        <sz val="14"/>
        <rFont val="Times New Roman"/>
        <family val="1"/>
      </rPr>
      <t>(i.e., OSD)</t>
    </r>
  </si>
  <si>
    <r>
      <rPr>
        <b/>
        <sz val="16"/>
        <rFont val="Times New Roman"/>
        <family val="1"/>
      </rPr>
      <t xml:space="preserve">Furniture </t>
    </r>
    <r>
      <rPr>
        <b/>
        <sz val="14"/>
        <rFont val="Times New Roman"/>
        <family val="1"/>
      </rPr>
      <t xml:space="preserve">                       (Select)</t>
    </r>
    <r>
      <rPr>
        <b/>
        <i/>
        <sz val="14"/>
        <rFont val="Times New Roman"/>
        <family val="1"/>
      </rPr>
      <t xml:space="preserve">                              i.e., General Classroom</t>
    </r>
  </si>
  <si>
    <r>
      <rPr>
        <b/>
        <sz val="16"/>
        <rFont val="Times New Roman"/>
        <family val="1"/>
      </rPr>
      <t xml:space="preserve"> Product Type</t>
    </r>
    <r>
      <rPr>
        <b/>
        <sz val="14"/>
        <rFont val="Times New Roman"/>
        <family val="1"/>
      </rPr>
      <t xml:space="preserve">       (Select)      </t>
    </r>
    <r>
      <rPr>
        <b/>
        <i/>
        <sz val="14"/>
        <rFont val="Times New Roman"/>
        <family val="1"/>
      </rPr>
      <t>i.e., Seating</t>
    </r>
  </si>
  <si>
    <r>
      <t xml:space="preserve"> </t>
    </r>
    <r>
      <rPr>
        <b/>
        <sz val="16"/>
        <rFont val="Times New Roman"/>
        <family val="1"/>
      </rPr>
      <t>Product Line/Style</t>
    </r>
    <r>
      <rPr>
        <b/>
        <sz val="14"/>
        <rFont val="Times New Roman"/>
        <family val="1"/>
      </rPr>
      <t xml:space="preserve">            (</t>
    </r>
    <r>
      <rPr>
        <b/>
        <i/>
        <sz val="14"/>
        <rFont val="Times New Roman"/>
        <family val="1"/>
      </rPr>
      <t>e.g., Ignition Series)</t>
    </r>
  </si>
  <si>
    <t>Trash barrels/Containers</t>
  </si>
  <si>
    <t>Mobile Storage</t>
  </si>
  <si>
    <t>Other</t>
  </si>
  <si>
    <t>MSBA Furniture and Equipment Data Collection 2019</t>
  </si>
  <si>
    <t>Whiteboards/Chalkboards</t>
  </si>
  <si>
    <t>School Opening Date (MM/YYYY):</t>
  </si>
  <si>
    <t>Finishes</t>
  </si>
  <si>
    <r>
      <rPr>
        <b/>
        <sz val="16"/>
        <rFont val="Times New Roman"/>
        <family val="1"/>
      </rPr>
      <t xml:space="preserve">Finishes      </t>
    </r>
    <r>
      <rPr>
        <b/>
        <sz val="14"/>
        <rFont val="Times New Roman"/>
        <family val="1"/>
      </rPr>
      <t xml:space="preserve">            </t>
    </r>
    <r>
      <rPr>
        <b/>
        <i/>
        <sz val="14"/>
        <rFont val="Times New Roman"/>
        <family val="1"/>
      </rPr>
      <t>(e.g. Standard)</t>
    </r>
  </si>
  <si>
    <t>Standard</t>
  </si>
  <si>
    <t>Customized</t>
  </si>
  <si>
    <t>Music &amp; Art</t>
  </si>
  <si>
    <r>
      <t xml:space="preserve">Vendor Name </t>
    </r>
    <r>
      <rPr>
        <b/>
        <i/>
        <sz val="14"/>
        <rFont val="Times New Roman"/>
        <family val="1"/>
      </rPr>
      <t>(e.g., COP)</t>
    </r>
  </si>
  <si>
    <r>
      <rPr>
        <b/>
        <sz val="16"/>
        <rFont val="Times New Roman"/>
        <family val="1"/>
      </rPr>
      <t>Vendor Name        (</t>
    </r>
    <r>
      <rPr>
        <b/>
        <i/>
        <sz val="14"/>
        <rFont val="Times New Roman"/>
        <family val="1"/>
      </rPr>
      <t>e.g., COP</t>
    </r>
    <r>
      <rPr>
        <b/>
        <sz val="14"/>
        <rFont val="Times New Roman"/>
        <family val="1"/>
      </rPr>
      <t>)</t>
    </r>
  </si>
  <si>
    <t>Minuteman Regional Vocational Technical High School</t>
  </si>
  <si>
    <t>Minuteman Regional Vocational Technical School District</t>
  </si>
  <si>
    <t>9-12</t>
  </si>
  <si>
    <t>09/2019</t>
  </si>
  <si>
    <t>VS</t>
  </si>
  <si>
    <t>Red Thread</t>
  </si>
  <si>
    <t>Robert H Lord</t>
  </si>
  <si>
    <t>WAVEWORKS WORKSTATIONS</t>
  </si>
  <si>
    <t>QUATTRO-TEACH</t>
  </si>
  <si>
    <t>CUPBOARD &amp; DRAWER, METAL HANDLES</t>
  </si>
  <si>
    <t>PANTOSWING-LUPO CHAIR</t>
  </si>
  <si>
    <t>SIZE LARGE</t>
  </si>
  <si>
    <t>PANTOSMOVE-LUPO/LIFT</t>
  </si>
  <si>
    <t>FIVE-STAR BASE WITH CASTERS &amp; ARMS</t>
  </si>
  <si>
    <t>SHIFT+ INTERACT</t>
  </si>
  <si>
    <t>HEIGHT ADJ. INTEGRATED GAS STRUT</t>
  </si>
  <si>
    <t>FLIP TABLE TF</t>
  </si>
  <si>
    <t>NETWORK TABLE &amp; SPACES PANELS</t>
  </si>
  <si>
    <t>NETWORK TABLE w/ 3 SPACES PANELS</t>
  </si>
  <si>
    <t>21426/ 2190S</t>
  </si>
  <si>
    <t>04438</t>
  </si>
  <si>
    <t>21426/21221/40516</t>
  </si>
  <si>
    <t>LOCKING SYSTEM AND METAL OUTSIDE PANELS</t>
  </si>
  <si>
    <t>RONDOLIFT TABLE</t>
  </si>
  <si>
    <t>36"DIA. 27-45"H ADJ., CASTERS</t>
  </si>
  <si>
    <t>SICO</t>
  </si>
  <si>
    <t>PACER II TABLE</t>
  </si>
  <si>
    <t>72" DIAMETER</t>
  </si>
  <si>
    <t>48" DIAMETER</t>
  </si>
  <si>
    <t>NETWORK TABLE</t>
  </si>
  <si>
    <t>NATIONAL PUBLIC SEATING</t>
  </si>
  <si>
    <t>WOODEN SEAT STOOL</t>
  </si>
  <si>
    <t>18-25" H ADJ. SWIVEL</t>
  </si>
  <si>
    <t>6800W-10</t>
  </si>
  <si>
    <t>Steelcase</t>
  </si>
  <si>
    <t>COUNTER HEIGHT w/ ARMS, UPHOL. SEAT, SOFT CASTERS</t>
  </si>
  <si>
    <t>SERIES 1 STOOL</t>
  </si>
  <si>
    <t>ARMS, UPHOL. SEAT, SOFT CASTERS, MESH BACK</t>
  </si>
  <si>
    <t>MOVE CHAIR</t>
  </si>
  <si>
    <t>4-LEG, ARMS, POLY SEAT &amp; BACK</t>
  </si>
  <si>
    <t>490412P</t>
  </si>
  <si>
    <t>435A00</t>
  </si>
  <si>
    <t>490412C</t>
  </si>
  <si>
    <t>4-LEG, ARMS, POLY BACK, UPHOL. SEAT</t>
  </si>
  <si>
    <t xml:space="preserve">MOVE CHAIR
</t>
  </si>
  <si>
    <t xml:space="preserve">MOVE CHAIR - C06
</t>
  </si>
  <si>
    <t>4-LEG ARMLESS, UPHOL. SEAT, SOFT CASTERS</t>
  </si>
  <si>
    <t>MELODY MUSIC CHAIR</t>
  </si>
  <si>
    <t>8210</t>
  </si>
  <si>
    <t>465A300</t>
  </si>
  <si>
    <t>THINK TASK CHAIR</t>
  </si>
  <si>
    <t>MESH BACK, UPHOL. SEAT, ARMS, SOFT CASTERS</t>
  </si>
  <si>
    <t>REPLY SIDE CHAIR</t>
  </si>
  <si>
    <t>ARMS, MESH BACK, UPHOL. SEAT</t>
  </si>
  <si>
    <t>ARMS, UPHOL. SEAT, HARD CASTERS</t>
  </si>
  <si>
    <t>KI</t>
  </si>
  <si>
    <t>MEDICAL/LAB STOOL 16" DIA</t>
  </si>
  <si>
    <t>KICL14</t>
  </si>
  <si>
    <t>HGHT. ADJ. 16-21", HAND ACTIVATED, BACKLESS, VINYL UPHOLSTRY, ON WHEELS</t>
  </si>
  <si>
    <t>FURNITURE LAB</t>
  </si>
  <si>
    <t>RESTAURANT DINING CHAIR</t>
  </si>
  <si>
    <t>BALI BACKLESS SERIES</t>
  </si>
  <si>
    <t>CHAIR HEIGHT BACKLESS STOOL</t>
  </si>
  <si>
    <t>HAMMOND XL THREE SLAT SERIES</t>
  </si>
  <si>
    <t>CAFÉ STOOL. BAR HEIGHT</t>
  </si>
  <si>
    <t>490412U</t>
  </si>
  <si>
    <t>4-LEG, UPHOL. SEAT &amp; BACK</t>
  </si>
  <si>
    <t>SLED BASE, ARMLESS, UPHOL. SEAT &amp; BACK, GLIDES</t>
  </si>
  <si>
    <t>490410U</t>
  </si>
  <si>
    <t>MAX STACKER CHAIR</t>
  </si>
  <si>
    <t>477100</t>
  </si>
  <si>
    <t>SLED BASE, POLY, ARMLESS</t>
  </si>
  <si>
    <t>SHORTCUT CHAIR</t>
  </si>
  <si>
    <t xml:space="preserve">X BASE </t>
  </si>
  <si>
    <t>TS31204A</t>
  </si>
  <si>
    <t>SHORTCUT STOOL</t>
  </si>
  <si>
    <t>TS31205B</t>
  </si>
  <si>
    <t>X BASE</t>
  </si>
  <si>
    <t xml:space="preserve">CAMPFIRE </t>
  </si>
  <si>
    <t>HALF LOUNGE</t>
  </si>
  <si>
    <t>60 DEGREE OUTSIDE CORNER</t>
  </si>
  <si>
    <t>30/66/48 RIGHT RETURN</t>
  </si>
  <si>
    <t>NATIONAL OFFICE FURNITURE</t>
  </si>
  <si>
    <t>66/72 RIGHT RETURN</t>
  </si>
  <si>
    <t>TRANSACTION COUNTER, RIGHT RETURN</t>
  </si>
  <si>
    <t>ALL TERRAIN MOBILE PEDESTAL</t>
  </si>
  <si>
    <t>ATPE1520PBFHR-S2</t>
  </si>
  <si>
    <t>STEEL, ON CASTERS w/  HANDLE
19"W x 22"D x 27"H</t>
  </si>
  <si>
    <t>PROQUIP SHELF STARTER</t>
  </si>
  <si>
    <t>PROQUIP</t>
  </si>
  <si>
    <t>1H7035 STARTER</t>
  </si>
  <si>
    <t>PROQUIP SHELF ADDER</t>
  </si>
  <si>
    <t>1H7035 ADDER</t>
  </si>
  <si>
    <t>STARTER UNIT 36"W x 36"D x 87"H</t>
  </si>
  <si>
    <t>STARTER UNIT  36"W  x 24"D x 87"H</t>
  </si>
  <si>
    <t>ADDER UNIT 36"W x 24"D x 87"H</t>
  </si>
  <si>
    <t>STARTER UNIT  24"D X 48"W X 87"H</t>
  </si>
  <si>
    <t>1H7095 STARTER</t>
  </si>
  <si>
    <t>ADDER UNIT  24"D X 48"W X 87"H</t>
  </si>
  <si>
    <t>1H7095 ADDER</t>
  </si>
  <si>
    <t>SMITH SYSTEMS</t>
  </si>
  <si>
    <t>CASCADE TOWER</t>
  </si>
  <si>
    <t>9120W12000P</t>
  </si>
  <si>
    <t>OPEN SHELVES &amp; 12 TOTES, WTBD  PANEL
OVERALL: 19" x 43" x 61.4"</t>
  </si>
  <si>
    <t>WAVEWORKS STORAGE</t>
  </si>
  <si>
    <t xml:space="preserve">LOW BOOKCASE  36" x 12" </t>
  </si>
  <si>
    <t>MOBILE PIPE RACK</t>
  </si>
  <si>
    <t>B1649572</t>
  </si>
  <si>
    <t>MOBILE PIPE STORAGE RACK
58"W x 34"D x 63"H</t>
  </si>
  <si>
    <t>CASCADE MEGA TOWER</t>
  </si>
  <si>
    <t>910009093P</t>
  </si>
  <si>
    <t>OPEN w/ TOTE SIZES- 9x3", 9x6", 3x12" 
OVERALL: 19" x 43" x 61.4"</t>
  </si>
  <si>
    <t xml:space="preserve">PROQUIP SHELF ADDER  </t>
  </si>
  <si>
    <t>1H122C w/ 19125E</t>
  </si>
  <si>
    <t xml:space="preserve">UTILITY SHELVING 
24"D x 36"W x 36"H, 18 GAUGE, TRAD. FLANGE </t>
  </si>
  <si>
    <t xml:space="preserve">WAVEWORKS  </t>
  </si>
  <si>
    <t xml:space="preserve">TALL  BOOKCASE
12"D x 36"W x 68"H
</t>
  </si>
  <si>
    <t>WAVEWORKS</t>
  </si>
  <si>
    <t>CREDENZA 
60"W x 24"D</t>
  </si>
  <si>
    <t>LATERAL FILE 
42"W x 18"D 2 DRW HIGH  METAL 2 DWR FILE CABINET w/ LAM TOP</t>
  </si>
  <si>
    <t xml:space="preserve">36"W x 18"D 2DWR HIGH
METAL 2 DWR FILE CABINET </t>
  </si>
  <si>
    <t>UTILITY SHELVING</t>
  </si>
  <si>
    <t>1H7025 w/ 101887</t>
  </si>
  <si>
    <t xml:space="preserve">18"D x 36"W x 87"H </t>
  </si>
  <si>
    <t>LATERAL FILE 42"W x 18"D 3 DRW HIGH
METAL 3 DWR FILE CABINET w/ LAM TOP</t>
  </si>
  <si>
    <t xml:space="preserve">LATERAL FILE
42"W x 18"D 3 DRW HIGH
METAL 3 DWR FILE CABINET </t>
  </si>
  <si>
    <t>BOOKCASE w/ ADJ. SHELVES
36"W x 12"D x 66"H METAL</t>
  </si>
  <si>
    <t>LATERAL FILE 
36"W x 18"D 3 DRW HIGH
METAL 3 DWR FILE CABINET w/ LAM TOP</t>
  </si>
  <si>
    <t>PALMIERI</t>
  </si>
  <si>
    <t>DURECON WOOD BOOKCASE</t>
  </si>
  <si>
    <t xml:space="preserve"> DW-4224-S-36</t>
  </si>
  <si>
    <t>DOUBLE-SIDED LIBRARY STACKS
STARTER MOBILE</t>
  </si>
  <si>
    <t>DW-4224-A-36</t>
  </si>
  <si>
    <t>DOUBLE-SIDED LIBRARY STACKS 
ADDER MOBILE</t>
  </si>
  <si>
    <t>DOUBLE-SIDED LIBRARY STACKS
STARTER STATIONARY</t>
  </si>
  <si>
    <t>DOUBLE-SIDED LIBRARY STACKS 
ADDER STATIONARY</t>
  </si>
  <si>
    <t>DW-CV-4224-S-36</t>
  </si>
  <si>
    <t>DW-CV-4224-A-36</t>
  </si>
  <si>
    <t>DW-4212-S-36</t>
  </si>
  <si>
    <t>DW-4212-A-36</t>
  </si>
  <si>
    <t>SINGLE-SIDED LIBRARY STACKS
ADDER STATIONARY</t>
  </si>
  <si>
    <t>SINGLE-SIDED LIBRARY STACKS
STARTER STATIONARY</t>
  </si>
  <si>
    <t>DURECON CURVED WOOD BOOKCASE
ADDER SHELF MOBILE</t>
  </si>
  <si>
    <t>DURECON CURVED WOOD BOOKCASE
STARTER SHELF MOBILE</t>
  </si>
  <si>
    <t>VERTICAL RACK</t>
  </si>
  <si>
    <t>798899</t>
  </si>
  <si>
    <t>VERTICAL STORAGE RACK</t>
  </si>
  <si>
    <t>FAB-LAB WORK BENCH</t>
  </si>
  <si>
    <t>AMS-7230M</t>
  </si>
  <si>
    <t>MAPLE TOP, ADJ. HEIGHT
STUDENT PROJECT TABLE
72"W x 30"D   HEIGHT- 25.5" - 35.5"</t>
  </si>
  <si>
    <t>DIVERSIFIED WOODCRAFT</t>
  </si>
  <si>
    <t>MAPLE TOP, ADJ. HEIGHT 
STUDENT PROJECT TABLE ON CASTERS
72"W x 30"D    HEIGHT- 25.5" - 35.5"</t>
  </si>
  <si>
    <t xml:space="preserve">RUNNER TABLE  </t>
  </si>
  <si>
    <t xml:space="preserve"> 334948</t>
  </si>
  <si>
    <t>CONFERENCE TABLE
36" ROUND w/ 24" PEDESTAL BASE</t>
  </si>
  <si>
    <t>MAPLE TOP, ADJ. HEIGHT w/ LOCKING CASTERS  
72"W x 30"D  HEIGHT- 25.5" - 35.5"</t>
  </si>
  <si>
    <t>METAL ACTIVITY TABLE</t>
  </si>
  <si>
    <t>X8114</t>
  </si>
  <si>
    <t>ADJUSTABLE HEIGHT, PHENOLIC TOP
60"W x 30"D x 22-37"H</t>
  </si>
  <si>
    <t>HANN</t>
  </si>
  <si>
    <t>WORK TABLE w/ LOCKERS &amp; VICES</t>
  </si>
  <si>
    <t xml:space="preserve"> L4-4V</t>
  </si>
  <si>
    <t>4 STATION WORKBENCH, 12 STEEL LOCKERS BELOW 12"W x 15"H ea. 
54"D x 64"W x 34"H</t>
  </si>
  <si>
    <t>WORK TABLE</t>
  </si>
  <si>
    <t>60"W x 48"D COUNTER HEIGHT</t>
  </si>
  <si>
    <t>X7144</t>
  </si>
  <si>
    <t>FIXED HEIGHT, PHENOLIC TOP
60"W x 30"D x 30"H</t>
  </si>
  <si>
    <t>METAL WORK BENCH</t>
  </si>
  <si>
    <t>BUTCHER BLOCK TOP, LOWER SHELF
30"D x 72"W x 32"H</t>
  </si>
  <si>
    <t>L4-4V</t>
  </si>
  <si>
    <t>MLB-2315</t>
  </si>
  <si>
    <t>FOUR STATION WORKBENCH</t>
  </si>
  <si>
    <t>WW4-OV</t>
  </si>
  <si>
    <t>WORK TABLE w/ SHELF BELOW
54” x 64” x 31.25”H</t>
  </si>
  <si>
    <t>RUNNER TABLE</t>
  </si>
  <si>
    <t>333948</t>
  </si>
  <si>
    <t>30" ROUND</t>
  </si>
  <si>
    <t xml:space="preserve">GROUPWORKS TABLE </t>
  </si>
  <si>
    <t>TS4TLR48120 &amp; TS4TBASE285</t>
  </si>
  <si>
    <t xml:space="preserve">FIXED, RECTANGLE  48"D x 120"W </t>
  </si>
  <si>
    <t>TS4TLR2460 &amp; TS4L27TG</t>
  </si>
  <si>
    <t>FIXED, RECTANGLE  24"D x 60"W</t>
  </si>
  <si>
    <t>BASSLINE TOP BOX TABLE</t>
  </si>
  <si>
    <t>TSBLNTBX</t>
  </si>
  <si>
    <t>SIDE TABLE  LAMINATE   24" DIAMETER</t>
  </si>
  <si>
    <t>NEOCAST LAM TOP w/ SMALL FLAT</t>
  </si>
  <si>
    <t>RESTAURANT TABLE
URETHANE EDGE ON CLASSIC BASE
36" x 36" x 28.25" SQUARE TABLE</t>
  </si>
  <si>
    <t>RESTAURANT TABLE
URETHANE EDGE ON CLASSIC BASE
60"W x 36"D x 28.25"H</t>
  </si>
  <si>
    <t>RESTAURANT TABLE
URETHANE EDGE ON CLASSIC BASE
72"W X 36"D X 28.25"H</t>
  </si>
  <si>
    <t>36"W x 36"D SQUARE, PEDESTAL</t>
  </si>
  <si>
    <t>GROUPWORK TABLE</t>
  </si>
  <si>
    <t>TS4TLR3636 &amp; TS4L27PG4</t>
  </si>
  <si>
    <t>336949</t>
  </si>
  <si>
    <t>ACTIVITY TABLE   48" ROUND</t>
  </si>
  <si>
    <t>SOCIAL MEDIA TABLE</t>
  </si>
  <si>
    <t xml:space="preserve">OFFSET COLUMN w/ LAM TOP
16"W x 20"D x 24"H 
</t>
  </si>
  <si>
    <t>LIBRARY TABLES</t>
  </si>
  <si>
    <t>TB-4242-DBN-MC-D</t>
  </si>
  <si>
    <t>36"W X 36"D</t>
  </si>
  <si>
    <t>FLEX TABLE</t>
  </si>
  <si>
    <t xml:space="preserve">48"D x 120"W x 39"H
</t>
  </si>
  <si>
    <t>FAB- LAB WORK BENCH</t>
  </si>
  <si>
    <t>AMS-3060M</t>
  </si>
  <si>
    <t>60"W x 36"D</t>
  </si>
  <si>
    <t>PLAIN APRON TABLE</t>
  </si>
  <si>
    <t xml:space="preserve"> P7105M36N</t>
  </si>
  <si>
    <t>APPROX 42"W x 24"D  COUNTER HEIGHT
BUTCHER BLOCK TOP</t>
  </si>
  <si>
    <t>TS4TLR4848 &amp; TS4L27PG4</t>
  </si>
  <si>
    <t>48 x 84</t>
  </si>
  <si>
    <t>Other (Please specify): MSBA Collab.</t>
  </si>
  <si>
    <t>PLANNER STUDIO WHITEBOARD</t>
  </si>
  <si>
    <t>26" x 42" x 72"</t>
  </si>
  <si>
    <t>MELODY  MUSIC STAND</t>
  </si>
  <si>
    <t>82MS</t>
  </si>
  <si>
    <t>RENO SLIM ONE SEAT LOUNGE</t>
  </si>
  <si>
    <t>N32SCCMR</t>
  </si>
  <si>
    <t>FULLY UPHOLSTERED w/ FIXED CUSHIONS &amp; RIGHT TABLET ARM</t>
  </si>
  <si>
    <t>RENO SLIM 2-1/2 SEAT LOUNGE</t>
  </si>
  <si>
    <t>N32SHHM</t>
  </si>
  <si>
    <t>FULLY UPHOLSTERED w/ FIXED CUSHIONS</t>
  </si>
  <si>
    <t>BARIATRIC PHLEBOTOMY CHAIR</t>
  </si>
  <si>
    <t>National Business Furniture</t>
  </si>
  <si>
    <t>Intensa</t>
  </si>
  <si>
    <t>600 Seriers</t>
  </si>
  <si>
    <t>Other (Please specify): Internet order</t>
  </si>
  <si>
    <t>Image Design Centre, LLC</t>
  </si>
  <si>
    <t>Salon Tuff</t>
  </si>
  <si>
    <t>MAG 5 Diopter Magnifying Lamp/Stand</t>
  </si>
  <si>
    <t>DFS Facial Steamer/Stand</t>
  </si>
  <si>
    <t>ES Econo Stool/Round/No Back</t>
  </si>
  <si>
    <t>FB Facial Bed/White</t>
  </si>
  <si>
    <t>Collins</t>
  </si>
  <si>
    <t xml:space="preserve">#8282 Magnum Electric Shampoo  Chair with lever controlled legrest </t>
  </si>
  <si>
    <t xml:space="preserve"> Hydraulic All Purpose reclining Styling Chairs/ Round Chrome Hydraulic Base U Footrest</t>
  </si>
  <si>
    <t>Hydraulic Styling Chairs Round Chrome Hydralic Base U Footrest</t>
  </si>
  <si>
    <t>Head rest and Bracket</t>
  </si>
  <si>
    <t xml:space="preserve">Cookie </t>
  </si>
  <si>
    <t xml:space="preserve">Venus </t>
  </si>
  <si>
    <t>J&amp;A</t>
  </si>
  <si>
    <t>Technician Stools</t>
  </si>
  <si>
    <t>Client Chairs</t>
  </si>
  <si>
    <t>School Nurse Supply</t>
  </si>
  <si>
    <t>Fixed headrest couch - Hardwood tapered legs</t>
  </si>
  <si>
    <t>31450</t>
  </si>
  <si>
    <t>Other (Please specify): Internet Order</t>
  </si>
  <si>
    <t>Manicure Tables with built-in exhaust</t>
  </si>
  <si>
    <t>ANS</t>
  </si>
  <si>
    <t>Meridian</t>
  </si>
  <si>
    <t>Community Products LLC</t>
  </si>
  <si>
    <t>Community Playthings</t>
  </si>
  <si>
    <t>Woodcrest Kitchen (set of four)</t>
  </si>
  <si>
    <t>Child's Armchair, Neutral</t>
  </si>
  <si>
    <t>My Place</t>
  </si>
  <si>
    <t>Locking Low Storage Unit</t>
  </si>
  <si>
    <t>Chalkboard Cover for shelf</t>
  </si>
  <si>
    <t>Supply Unit 3 w/ totoes</t>
  </si>
  <si>
    <t>Rocking boad</t>
  </si>
  <si>
    <t>Drying rack</t>
  </si>
  <si>
    <t>Library rack</t>
  </si>
  <si>
    <t>Large Sand &amp; Water Center</t>
  </si>
  <si>
    <t>Classroom Round Table 36 Adjustable leg for Table, Medium</t>
  </si>
  <si>
    <t>Woodcrest Chairs 12"</t>
  </si>
  <si>
    <t>Teacher chair, 12"</t>
  </si>
  <si>
    <t>Adjustable shelf 3'x24"</t>
  </si>
  <si>
    <t>Bulletin Board 32" x 64"</t>
  </si>
  <si>
    <t>Woodcrest</t>
  </si>
  <si>
    <t>C360</t>
  </si>
  <si>
    <t>J640</t>
  </si>
  <si>
    <t>H870</t>
  </si>
  <si>
    <t>F242</t>
  </si>
  <si>
    <t>F867</t>
  </si>
  <si>
    <t>H577</t>
  </si>
  <si>
    <t>V43</t>
  </si>
  <si>
    <t>H560</t>
  </si>
  <si>
    <t>F775</t>
  </si>
  <si>
    <t>A627</t>
  </si>
  <si>
    <t>A825</t>
  </si>
  <si>
    <t>J712</t>
  </si>
  <si>
    <t>J432</t>
  </si>
  <si>
    <t>F631</t>
  </si>
  <si>
    <t>H833</t>
  </si>
  <si>
    <t>Schrimpf Welding &amp; Fabrication</t>
  </si>
  <si>
    <t>(2) Steel Storage racks 6ft tall x 16ft wide and (1) 6ft tall x 6ft wide.</t>
  </si>
  <si>
    <t>By school</t>
  </si>
  <si>
    <t>SIZE LARGE 18"h</t>
  </si>
  <si>
    <t>3428.24</t>
  </si>
  <si>
    <t>Stool with back 24"h, 2K glides</t>
  </si>
  <si>
    <t>21061</t>
  </si>
  <si>
    <t>1444</t>
  </si>
  <si>
    <t>63" W x 28" D x 30"H</t>
  </si>
  <si>
    <t>4438</t>
  </si>
  <si>
    <t>Double Ped Teacher Desk 59 x 26 x 30"h</t>
  </si>
  <si>
    <t>L-Shaped teacher desk</t>
  </si>
  <si>
    <t>Network table with an add on table, modesty pads, pencil drawer and FF, adj. plastic glides</t>
  </si>
  <si>
    <t>45319</t>
  </si>
  <si>
    <t>SHIFT+ Landscape teacher cabinet</t>
  </si>
  <si>
    <t>63"W x 28"D x 30"H</t>
  </si>
  <si>
    <t>21062</t>
  </si>
  <si>
    <t>70 x 28 x 30"h</t>
  </si>
  <si>
    <t>21060</t>
  </si>
  <si>
    <t>With flip flop top, T-foot, castes, custom size</t>
  </si>
  <si>
    <t>2824</t>
  </si>
  <si>
    <t>21240</t>
  </si>
  <si>
    <t xml:space="preserve">36"w x 36"D x 30"H SQUARE, 4-LEG </t>
  </si>
  <si>
    <t>Euroline Trap Table</t>
  </si>
  <si>
    <t>55 x 27.5 x 27.5 x 30"h, adj. plastic glides</t>
  </si>
  <si>
    <t>1003</t>
  </si>
  <si>
    <t xml:space="preserve">VS </t>
  </si>
  <si>
    <t>EP9475-183N</t>
  </si>
  <si>
    <t>EP9475-122B</t>
  </si>
  <si>
    <t>MULTI-APP IIS TABLE</t>
  </si>
  <si>
    <t>TUD22WQI</t>
  </si>
  <si>
    <t>36"D x 72"W RECTANGLE shaped folding table</t>
  </si>
  <si>
    <t>02/2019 through 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</si>
</sst>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0.00_);\([$$-409]#,##0.00\)"/>
  </numFmts>
  <fonts count="30"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b/>
      <sz val="22"/>
      <name val="Times New Roman"/>
      <family val="1"/>
    </font>
    <font>
      <sz val="11"/>
      <color theme="1"/>
      <name val="Times New Roman"/>
      <family val="1"/>
    </font>
    <font>
      <b/>
      <sz val="14"/>
      <name val="Times New Roman"/>
      <family val="1"/>
    </font>
    <font>
      <b/>
      <i/>
      <sz val="14"/>
      <name val="Times New Roman"/>
      <family val="1"/>
    </font>
    <font>
      <b/>
      <sz val="14"/>
      <color theme="1"/>
      <name val="Times New Roman"/>
      <family val="1"/>
    </font>
    <font>
      <b/>
      <i/>
      <sz val="14"/>
      <color theme="1"/>
      <name val="Times New Roman"/>
      <family val="1"/>
    </font>
    <font>
      <b/>
      <sz val="11"/>
      <color rgb="FFFF0000"/>
      <name val="Times New Roman"/>
      <family val="1"/>
    </font>
    <font>
      <sz val="12"/>
      <color theme="1"/>
      <name val="Times New Roman"/>
      <family val="1"/>
    </font>
    <font>
      <b/>
      <sz val="18"/>
      <color theme="1"/>
      <name val="Times New Roman"/>
      <family val="1"/>
    </font>
    <font>
      <b/>
      <sz val="20"/>
      <name val="Times New Roman"/>
      <family val="1"/>
    </font>
    <font>
      <b/>
      <sz val="16"/>
      <color theme="1"/>
      <name val="Times New Roman"/>
      <family val="1"/>
    </font>
    <font>
      <b/>
      <sz val="18"/>
      <color rgb="FF00B050"/>
      <name val="Times New Roman"/>
      <family val="1"/>
    </font>
    <font>
      <b/>
      <sz val="24"/>
      <name val="Times New Roman"/>
      <family val="1"/>
    </font>
    <font>
      <sz val="11"/>
      <color theme="1"/>
      <name val="Calibri"/>
      <family val="2"/>
      <scheme val="minor"/>
    </font>
    <font>
      <b/>
      <sz val="11"/>
      <color theme="0"/>
      <name val="Times New Roman"/>
      <family val="1"/>
    </font>
    <font>
      <u val="double"/>
      <sz val="12"/>
      <color theme="1"/>
      <name val="Times New Roman"/>
      <family val="1"/>
    </font>
    <font>
      <sz val="14"/>
      <color theme="1"/>
      <name val="Times New Roman"/>
      <family val="1"/>
    </font>
    <font>
      <b/>
      <sz val="16"/>
      <name val="Times New Roman"/>
      <family val="1"/>
    </font>
    <font>
      <sz val="12"/>
      <color theme="1"/>
      <name val="Calibri"/>
      <family val="2"/>
      <scheme val="minor"/>
    </font>
    <font>
      <sz val="12"/>
      <name val="Calibri"/>
      <family val="2"/>
      <scheme val="minor"/>
    </font>
    <font>
      <b/>
      <sz val="11"/>
      <color theme="1"/>
      <name val="Calibri"/>
      <family val="2"/>
      <scheme val="minor"/>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rgb="FFFFFFC9"/>
        <bgColor indexed="64"/>
      </patternFill>
    </fill>
    <fill>
      <patternFill patternType="solid">
        <fgColor rgb="FF00B05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2">
    <xf numFmtId="0" fontId="0" fillId="0" borderId="0"/>
    <xf numFmtId="44" fontId="22" fillId="0" borderId="0" applyFont="0" applyFill="0" applyBorder="0" applyAlignment="0" applyProtection="0"/>
  </cellStyleXfs>
  <cellXfs count="188">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0" fillId="0" borderId="22" xfId="0" applyBorder="1"/>
    <xf numFmtId="0" fontId="1" fillId="0" borderId="22" xfId="0" applyFont="1" applyFill="1" applyBorder="1"/>
    <xf numFmtId="0" fontId="10" fillId="0" borderId="0" xfId="0" applyFont="1"/>
    <xf numFmtId="0" fontId="16" fillId="0" borderId="3" xfId="0" applyFont="1" applyBorder="1" applyAlignment="1">
      <alignment horizontal="left" vertical="top" wrapText="1"/>
    </xf>
    <xf numFmtId="0" fontId="16" fillId="0" borderId="3" xfId="0" applyFont="1" applyBorder="1" applyAlignment="1">
      <alignment horizontal="left" vertical="top" wrapText="1"/>
    </xf>
    <xf numFmtId="0" fontId="16" fillId="0" borderId="3" xfId="0" applyNumberFormat="1" applyFont="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horizontal="left" vertical="top" wrapText="1"/>
    </xf>
    <xf numFmtId="0" fontId="16" fillId="0" borderId="1" xfId="0" applyNumberFormat="1" applyFont="1" applyBorder="1" applyAlignment="1">
      <alignment horizontal="left" vertical="top" wrapText="1"/>
    </xf>
    <xf numFmtId="164" fontId="16" fillId="0" borderId="1" xfId="0" applyNumberFormat="1" applyFont="1" applyFill="1" applyBorder="1" applyAlignment="1">
      <alignment horizontal="left" vertical="top" wrapText="1"/>
    </xf>
    <xf numFmtId="0" fontId="20" fillId="9" borderId="0" xfId="0" applyFont="1" applyFill="1" applyBorder="1"/>
    <xf numFmtId="0" fontId="13" fillId="11" borderId="8" xfId="0" applyFont="1" applyFill="1" applyBorder="1" applyAlignment="1">
      <alignment horizontal="left" vertical="top" wrapText="1"/>
    </xf>
    <xf numFmtId="0" fontId="13" fillId="11" borderId="1" xfId="0" applyFont="1" applyFill="1" applyBorder="1" applyAlignment="1">
      <alignment horizontal="lef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0" fontId="13" fillId="11" borderId="11" xfId="0" applyFont="1" applyFill="1" applyBorder="1" applyAlignment="1">
      <alignment horizontal="left" vertical="top" wrapText="1"/>
    </xf>
    <xf numFmtId="0" fontId="13" fillId="11" borderId="10" xfId="0" applyFont="1" applyFill="1" applyBorder="1" applyAlignment="1">
      <alignment horizontal="left" vertical="top" wrapText="1"/>
    </xf>
    <xf numFmtId="165" fontId="16" fillId="0" borderId="15"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3" fillId="11" borderId="5" xfId="0" applyFont="1" applyFill="1" applyBorder="1" applyAlignment="1">
      <alignment horizontal="left" vertical="top" wrapText="1"/>
    </xf>
    <xf numFmtId="0" fontId="17" fillId="5" borderId="15" xfId="0" applyFont="1" applyFill="1" applyBorder="1" applyAlignment="1">
      <alignment horizontal="left" vertical="top" wrapText="1"/>
    </xf>
    <xf numFmtId="0" fontId="10" fillId="13" borderId="23" xfId="0" applyFont="1" applyFill="1" applyBorder="1"/>
    <xf numFmtId="0" fontId="10" fillId="13" borderId="24" xfId="0" applyFont="1" applyFill="1" applyBorder="1"/>
    <xf numFmtId="0" fontId="10" fillId="0" borderId="23" xfId="0" applyFont="1" applyBorder="1"/>
    <xf numFmtId="0" fontId="10" fillId="0" borderId="24" xfId="0" applyFont="1" applyBorder="1"/>
    <xf numFmtId="0" fontId="10" fillId="0" borderId="25" xfId="0" applyFont="1" applyBorder="1"/>
    <xf numFmtId="0" fontId="10" fillId="13" borderId="25" xfId="0" applyFont="1" applyFill="1" applyBorder="1"/>
    <xf numFmtId="0" fontId="10" fillId="13" borderId="26" xfId="0" applyFont="1" applyFill="1" applyBorder="1"/>
    <xf numFmtId="0" fontId="10" fillId="13" borderId="0" xfId="0" applyFont="1" applyFill="1" applyBorder="1"/>
    <xf numFmtId="0" fontId="10" fillId="13" borderId="27" xfId="0" applyFont="1" applyFill="1" applyBorder="1"/>
    <xf numFmtId="0" fontId="23" fillId="12" borderId="0" xfId="0" applyFont="1" applyFill="1" applyBorder="1"/>
    <xf numFmtId="0" fontId="16" fillId="0" borderId="0" xfId="0" applyFont="1" applyBorder="1" applyAlignment="1">
      <alignment horizontal="left" vertical="top" wrapText="1"/>
    </xf>
    <xf numFmtId="0" fontId="10" fillId="0" borderId="0" xfId="0" applyNumberFormat="1" applyFont="1"/>
    <xf numFmtId="0" fontId="23" fillId="12" borderId="0" xfId="0" applyFont="1" applyFill="1" applyBorder="1" applyAlignment="1">
      <alignment horizontal="center"/>
    </xf>
    <xf numFmtId="44" fontId="16" fillId="0" borderId="3" xfId="1" applyFont="1" applyBorder="1" applyAlignment="1">
      <alignment horizontal="left" vertical="top" wrapText="1"/>
    </xf>
    <xf numFmtId="0" fontId="10" fillId="0" borderId="27" xfId="0" applyFont="1" applyBorder="1"/>
    <xf numFmtId="0" fontId="11" fillId="7" borderId="33" xfId="0" applyFont="1" applyFill="1" applyBorder="1" applyAlignment="1">
      <alignment horizontal="center" vertical="center" wrapText="1"/>
    </xf>
    <xf numFmtId="0" fontId="13" fillId="7" borderId="33"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Border="1"/>
    <xf numFmtId="0" fontId="16" fillId="0" borderId="26" xfId="0" applyFont="1" applyBorder="1" applyAlignment="1">
      <alignment horizontal="left" vertical="top" wrapText="1"/>
    </xf>
    <xf numFmtId="0" fontId="13" fillId="11"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5" fontId="16" fillId="0" borderId="1" xfId="0" applyNumberFormat="1" applyFont="1" applyFill="1" applyBorder="1" applyAlignment="1">
      <alignment horizontal="right" vertical="top" wrapText="1"/>
    </xf>
    <xf numFmtId="164" fontId="25" fillId="0" borderId="6" xfId="0" applyNumberFormat="1" applyFont="1" applyFill="1" applyBorder="1" applyAlignment="1">
      <alignment horizontal="right" vertical="top" wrapText="1"/>
    </xf>
    <xf numFmtId="164" fontId="16" fillId="0" borderId="1" xfId="0" applyNumberFormat="1" applyFont="1" applyBorder="1" applyAlignment="1">
      <alignment horizontal="right" vertical="top" wrapText="1"/>
    </xf>
    <xf numFmtId="0" fontId="18" fillId="2" borderId="5" xfId="0" applyFont="1" applyFill="1" applyBorder="1" applyAlignment="1">
      <alignment vertical="center"/>
    </xf>
    <xf numFmtId="164" fontId="24" fillId="3" borderId="0" xfId="0" applyNumberFormat="1" applyFont="1" applyFill="1" applyBorder="1" applyAlignment="1">
      <alignment horizontal="right" vertical="top" wrapText="1"/>
    </xf>
    <xf numFmtId="0" fontId="19" fillId="2" borderId="5" xfId="0" applyFont="1" applyFill="1" applyBorder="1" applyAlignment="1">
      <alignment vertical="center" wrapText="1"/>
    </xf>
    <xf numFmtId="165" fontId="16" fillId="0" borderId="14" xfId="0" applyNumberFormat="1" applyFont="1" applyFill="1" applyBorder="1" applyAlignment="1">
      <alignment horizontal="left" vertical="top" wrapText="1"/>
    </xf>
    <xf numFmtId="44" fontId="16" fillId="0" borderId="1" xfId="0" applyNumberFormat="1" applyFont="1" applyBorder="1" applyAlignment="1">
      <alignment horizontal="left" vertical="top" wrapText="1"/>
    </xf>
    <xf numFmtId="0" fontId="10" fillId="0" borderId="22" xfId="0" applyFont="1" applyFill="1" applyBorder="1"/>
    <xf numFmtId="0" fontId="10" fillId="8" borderId="37" xfId="0" applyFont="1" applyFill="1" applyBorder="1"/>
    <xf numFmtId="0" fontId="11" fillId="7" borderId="39" xfId="0" applyFont="1" applyFill="1" applyBorder="1" applyAlignment="1">
      <alignment horizontal="center" vertical="center" wrapText="1"/>
    </xf>
    <xf numFmtId="0" fontId="10" fillId="8" borderId="38" xfId="0" applyFont="1" applyFill="1" applyBorder="1"/>
    <xf numFmtId="0" fontId="11" fillId="4" borderId="33"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1" fillId="4" borderId="39" xfId="0" applyFont="1" applyFill="1" applyBorder="1" applyAlignment="1">
      <alignment horizontal="center" vertical="center" wrapText="1"/>
    </xf>
    <xf numFmtId="0" fontId="9" fillId="0" borderId="22" xfId="0" applyFont="1" applyFill="1" applyBorder="1" applyAlignment="1">
      <alignment vertical="top" wrapText="1"/>
    </xf>
    <xf numFmtId="0" fontId="11" fillId="4" borderId="33" xfId="0" applyFont="1" applyFill="1" applyBorder="1" applyAlignment="1">
      <alignment horizontal="center" vertical="center" wrapText="1"/>
    </xf>
    <xf numFmtId="0" fontId="16" fillId="0" borderId="3" xfId="0" applyFont="1" applyBorder="1" applyAlignment="1">
      <alignment horizontal="left" vertical="top" wrapText="1"/>
    </xf>
    <xf numFmtId="0" fontId="13" fillId="11" borderId="3" xfId="0" applyFont="1" applyFill="1" applyBorder="1" applyAlignment="1">
      <alignment vertical="top" wrapText="1"/>
    </xf>
    <xf numFmtId="0" fontId="13" fillId="11" borderId="1" xfId="0" applyFont="1" applyFill="1" applyBorder="1" applyAlignment="1">
      <alignment vertical="top" wrapText="1"/>
    </xf>
    <xf numFmtId="164" fontId="16" fillId="0" borderId="3" xfId="0" applyNumberFormat="1" applyFont="1" applyBorder="1" applyAlignment="1">
      <alignment vertical="top" wrapText="1"/>
    </xf>
    <xf numFmtId="164" fontId="16" fillId="0" borderId="1" xfId="0" applyNumberFormat="1" applyFont="1" applyBorder="1" applyAlignment="1">
      <alignmen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16" fillId="0" borderId="1" xfId="0" applyFont="1" applyBorder="1" applyAlignment="1">
      <alignment horizontal="left" vertical="top" wrapText="1"/>
    </xf>
    <xf numFmtId="164" fontId="27" fillId="0" borderId="1" xfId="0" applyNumberFormat="1" applyFont="1" applyBorder="1" applyAlignment="1">
      <alignment horizontal="right" vertical="center" wrapText="1"/>
    </xf>
    <xf numFmtId="164" fontId="27" fillId="0" borderId="1" xfId="0" applyNumberFormat="1" applyFont="1" applyBorder="1" applyAlignment="1">
      <alignment horizontal="right" vertical="center"/>
    </xf>
    <xf numFmtId="49" fontId="11" fillId="4" borderId="33" xfId="0" applyNumberFormat="1" applyFont="1" applyFill="1" applyBorder="1" applyAlignment="1">
      <alignment horizontal="center" vertical="center" wrapText="1"/>
    </xf>
    <xf numFmtId="49" fontId="16" fillId="0" borderId="3"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10" fillId="0" borderId="0" xfId="0" applyNumberFormat="1" applyFont="1"/>
    <xf numFmtId="164" fontId="0" fillId="0" borderId="1" xfId="0" applyNumberFormat="1" applyBorder="1" applyAlignment="1">
      <alignment horizontal="right" vertical="center"/>
    </xf>
    <xf numFmtId="164" fontId="27" fillId="0" borderId="1" xfId="0" applyNumberFormat="1" applyFont="1" applyFill="1" applyBorder="1" applyAlignment="1">
      <alignment horizontal="right" vertical="center" wrapText="1"/>
    </xf>
    <xf numFmtId="164" fontId="28" fillId="0" borderId="1" xfId="0" applyNumberFormat="1" applyFont="1" applyFill="1" applyBorder="1" applyAlignment="1">
      <alignment horizontal="right" vertical="center" wrapText="1"/>
    </xf>
    <xf numFmtId="0" fontId="16" fillId="0" borderId="1" xfId="0" applyFont="1" applyFill="1" applyBorder="1" applyAlignment="1">
      <alignment horizontal="left" vertical="top" wrapText="1"/>
    </xf>
    <xf numFmtId="49" fontId="16" fillId="0" borderId="1" xfId="0" applyNumberFormat="1" applyFont="1" applyFill="1" applyBorder="1" applyAlignment="1">
      <alignment horizontal="left" vertical="top" wrapText="1"/>
    </xf>
    <xf numFmtId="0" fontId="27"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164" fontId="16" fillId="3" borderId="8" xfId="0" applyNumberFormat="1" applyFont="1" applyFill="1" applyBorder="1" applyAlignment="1">
      <alignment horizontal="right" vertical="top" wrapText="1"/>
    </xf>
    <xf numFmtId="0" fontId="16" fillId="0" borderId="1" xfId="0" applyFont="1" applyBorder="1" applyAlignment="1">
      <alignment horizontal="left" vertical="top" wrapText="1"/>
    </xf>
    <xf numFmtId="0" fontId="16" fillId="0" borderId="3" xfId="0" applyFont="1" applyBorder="1" applyAlignment="1">
      <alignment horizontal="left" vertical="top" wrapText="1"/>
    </xf>
    <xf numFmtId="0" fontId="27" fillId="14" borderId="1" xfId="0" applyFont="1" applyFill="1" applyBorder="1" applyAlignment="1">
      <alignment horizontal="left" vertical="center" wrapText="1"/>
    </xf>
    <xf numFmtId="164" fontId="29" fillId="0" borderId="0" xfId="0" applyNumberFormat="1" applyFont="1"/>
    <xf numFmtId="0" fontId="13" fillId="11" borderId="28" xfId="0" applyFont="1" applyFill="1" applyBorder="1" applyAlignment="1">
      <alignment horizontal="left" vertical="top" wrapText="1"/>
    </xf>
    <xf numFmtId="0" fontId="16" fillId="0" borderId="1" xfId="0" applyFont="1" applyBorder="1" applyAlignment="1">
      <alignment horizontal="left" vertical="top" wrapText="1"/>
    </xf>
    <xf numFmtId="164" fontId="16" fillId="3" borderId="28" xfId="0" applyNumberFormat="1" applyFont="1" applyFill="1" applyBorder="1" applyAlignment="1">
      <alignment horizontal="right" vertical="top" wrapText="1"/>
    </xf>
    <xf numFmtId="164" fontId="16" fillId="3" borderId="7" xfId="0" applyNumberFormat="1" applyFont="1" applyFill="1" applyBorder="1" applyAlignment="1">
      <alignment horizontal="right" vertical="top" wrapText="1"/>
    </xf>
    <xf numFmtId="0" fontId="21" fillId="10" borderId="44" xfId="0" applyFont="1" applyFill="1" applyBorder="1" applyAlignment="1">
      <alignment horizontal="center" vertical="center"/>
    </xf>
    <xf numFmtId="0" fontId="21" fillId="10" borderId="37" xfId="0" applyFont="1" applyFill="1" applyBorder="1" applyAlignment="1">
      <alignment horizontal="center" vertical="center"/>
    </xf>
    <xf numFmtId="0" fontId="17" fillId="5" borderId="45" xfId="0" applyFont="1" applyFill="1" applyBorder="1" applyAlignment="1">
      <alignment horizontal="left" vertical="top" wrapText="1"/>
    </xf>
    <xf numFmtId="0" fontId="17" fillId="5" borderId="3" xfId="0" applyFont="1" applyFill="1" applyBorder="1" applyAlignment="1">
      <alignment horizontal="left" vertical="top" wrapText="1"/>
    </xf>
    <xf numFmtId="0" fontId="17" fillId="5" borderId="7" xfId="0" applyFont="1" applyFill="1" applyBorder="1" applyAlignment="1">
      <alignment horizontal="left" vertical="top" wrapText="1"/>
    </xf>
    <xf numFmtId="0" fontId="17" fillId="5" borderId="10" xfId="0" applyFont="1" applyFill="1" applyBorder="1" applyAlignment="1">
      <alignment horizontal="left" vertical="top" wrapText="1"/>
    </xf>
    <xf numFmtId="0" fontId="18" fillId="2" borderId="11" xfId="0" applyFont="1" applyFill="1" applyBorder="1" applyAlignment="1">
      <alignment vertical="center"/>
    </xf>
    <xf numFmtId="0" fontId="18" fillId="2" borderId="29" xfId="0" applyFont="1" applyFill="1" applyBorder="1" applyAlignment="1">
      <alignment vertical="center"/>
    </xf>
    <xf numFmtId="0" fontId="18" fillId="2" borderId="10" xfId="0" applyFont="1" applyFill="1" applyBorder="1" applyAlignment="1">
      <alignment vertical="center"/>
    </xf>
    <xf numFmtId="0" fontId="13" fillId="11" borderId="18" xfId="0" applyFont="1" applyFill="1" applyBorder="1" applyAlignment="1">
      <alignment horizontal="left" vertical="top" wrapText="1"/>
    </xf>
    <xf numFmtId="0" fontId="13" fillId="11"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3" fillId="11" borderId="8" xfId="0" applyFont="1" applyFill="1" applyBorder="1" applyAlignment="1">
      <alignment horizontal="left" vertical="top" wrapText="1"/>
    </xf>
    <xf numFmtId="0" fontId="13" fillId="11" borderId="3" xfId="0" applyFont="1" applyFill="1" applyBorder="1" applyAlignment="1">
      <alignment horizontal="left" vertical="top" wrapText="1"/>
    </xf>
    <xf numFmtId="0" fontId="18" fillId="2" borderId="28" xfId="0" applyFont="1" applyFill="1" applyBorder="1" applyAlignment="1">
      <alignment vertical="center"/>
    </xf>
    <xf numFmtId="0" fontId="18" fillId="2" borderId="7" xfId="0" applyFont="1" applyFill="1" applyBorder="1" applyAlignment="1">
      <alignment vertical="center"/>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13" fillId="11"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3" fillId="11" borderId="19" xfId="0" applyFont="1" applyFill="1" applyBorder="1" applyAlignment="1">
      <alignment horizontal="left" vertical="top" wrapText="1"/>
    </xf>
    <xf numFmtId="0" fontId="13" fillId="11" borderId="12"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10" xfId="0" applyFont="1" applyFill="1" applyBorder="1" applyAlignment="1">
      <alignment horizontal="left" vertical="top" wrapText="1"/>
    </xf>
    <xf numFmtId="0" fontId="19" fillId="2" borderId="11" xfId="0" applyFont="1" applyFill="1" applyBorder="1" applyAlignment="1">
      <alignment vertical="center" wrapText="1"/>
    </xf>
    <xf numFmtId="0" fontId="19" fillId="2" borderId="28" xfId="0" applyFont="1" applyFill="1" applyBorder="1" applyAlignment="1">
      <alignment vertical="center" wrapText="1"/>
    </xf>
    <xf numFmtId="0" fontId="19" fillId="2" borderId="7" xfId="0" applyFont="1" applyFill="1" applyBorder="1" applyAlignment="1">
      <alignment vertical="center" wrapText="1"/>
    </xf>
    <xf numFmtId="0" fontId="13" fillId="11" borderId="9" xfId="0" applyFont="1" applyFill="1" applyBorder="1" applyAlignment="1">
      <alignment horizontal="left" vertical="top" wrapText="1"/>
    </xf>
    <xf numFmtId="0" fontId="13" fillId="11" borderId="13" xfId="0" applyFont="1" applyFill="1" applyBorder="1" applyAlignment="1">
      <alignment horizontal="left" vertical="top" wrapText="1"/>
    </xf>
    <xf numFmtId="0" fontId="13" fillId="11" borderId="7"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2" xfId="0" applyFont="1" applyFill="1" applyBorder="1" applyAlignment="1">
      <alignment horizontal="left" vertical="top" wrapText="1"/>
    </xf>
    <xf numFmtId="0" fontId="13" fillId="11" borderId="4" xfId="0" applyFont="1" applyFill="1" applyBorder="1" applyAlignment="1">
      <alignment horizontal="left" vertical="top" wrapText="1"/>
    </xf>
    <xf numFmtId="0" fontId="16" fillId="3" borderId="8" xfId="0" applyFont="1" applyFill="1" applyBorder="1" applyAlignment="1">
      <alignment horizontal="center" vertical="top" wrapText="1"/>
    </xf>
    <xf numFmtId="0" fontId="16" fillId="3" borderId="3" xfId="0" applyFont="1" applyFill="1" applyBorder="1" applyAlignment="1">
      <alignment horizontal="center" vertical="top" wrapText="1"/>
    </xf>
    <xf numFmtId="0" fontId="13" fillId="11" borderId="22" xfId="0" applyFont="1" applyFill="1" applyBorder="1" applyAlignment="1">
      <alignment horizontal="left" vertical="top" wrapText="1"/>
    </xf>
    <xf numFmtId="0" fontId="13" fillId="11" borderId="29" xfId="0" applyFont="1" applyFill="1" applyBorder="1" applyAlignment="1">
      <alignment horizontal="left" vertical="top" wrapText="1"/>
    </xf>
    <xf numFmtId="17" fontId="16" fillId="3" borderId="9" xfId="0" quotePrefix="1"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4" fillId="3" borderId="0" xfId="0" applyNumberFormat="1" applyFont="1" applyFill="1" applyBorder="1" applyAlignment="1">
      <alignment horizontal="right" vertical="top" wrapText="1"/>
    </xf>
    <xf numFmtId="0" fontId="17" fillId="5" borderId="2" xfId="0" applyFont="1" applyFill="1" applyBorder="1" applyAlignment="1">
      <alignment horizontal="left" vertical="top" wrapText="1"/>
    </xf>
    <xf numFmtId="0" fontId="13" fillId="11" borderId="28" xfId="0" applyFont="1" applyFill="1" applyBorder="1" applyAlignment="1">
      <alignment horizontal="left" vertical="top" wrapText="1"/>
    </xf>
    <xf numFmtId="0" fontId="13" fillId="11" borderId="0"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9" fillId="6" borderId="40" xfId="0" applyFont="1" applyFill="1" applyBorder="1" applyAlignment="1">
      <alignment vertical="top" wrapText="1"/>
    </xf>
    <xf numFmtId="0" fontId="9" fillId="6" borderId="41" xfId="0" applyFont="1" applyFill="1" applyBorder="1" applyAlignment="1">
      <alignment vertical="top" wrapText="1"/>
    </xf>
    <xf numFmtId="0" fontId="11" fillId="4" borderId="42"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6" fillId="0" borderId="7" xfId="0" applyFont="1" applyFill="1" applyBorder="1" applyAlignment="1">
      <alignment horizontal="left" vertical="top" wrapText="1"/>
    </xf>
    <xf numFmtId="0" fontId="16" fillId="0" borderId="10" xfId="0" applyFont="1" applyFill="1" applyBorder="1" applyAlignment="1">
      <alignment horizontal="left" vertical="top" wrapText="1"/>
    </xf>
    <xf numFmtId="0" fontId="16" fillId="0" borderId="3" xfId="0"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16" fillId="15" borderId="2" xfId="0" applyFont="1" applyFill="1" applyBorder="1" applyAlignment="1">
      <alignment horizontal="left" vertical="top" wrapText="1"/>
    </xf>
    <xf numFmtId="0" fontId="16" fillId="15" borderId="6" xfId="0" applyFont="1" applyFill="1" applyBorder="1" applyAlignment="1">
      <alignment horizontal="left" vertical="top" wrapText="1"/>
    </xf>
    <xf numFmtId="0" fontId="9" fillId="8" borderId="37" xfId="0" applyFont="1" applyFill="1" applyBorder="1" applyAlignment="1">
      <alignment vertical="top" wrapText="1"/>
    </xf>
    <xf numFmtId="0" fontId="11" fillId="7" borderId="34"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36" xfId="0" applyFont="1" applyFill="1" applyBorder="1" applyAlignment="1">
      <alignment horizontal="center" vertical="center" wrapText="1"/>
    </xf>
    <xf numFmtId="0" fontId="16" fillId="0" borderId="30" xfId="0" applyFont="1" applyBorder="1" applyAlignment="1">
      <alignment horizontal="left" vertical="top" wrapText="1"/>
    </xf>
    <xf numFmtId="0" fontId="16" fillId="0" borderId="31" xfId="0" applyFont="1" applyBorder="1" applyAlignment="1">
      <alignment horizontal="left" vertical="top" wrapText="1"/>
    </xf>
    <xf numFmtId="0" fontId="16" fillId="0" borderId="30" xfId="0" applyFont="1" applyFill="1" applyBorder="1" applyAlignment="1">
      <alignment horizontal="left" vertical="top" wrapText="1"/>
    </xf>
    <xf numFmtId="0" fontId="16" fillId="0" borderId="31" xfId="0" applyFont="1" applyFill="1" applyBorder="1" applyAlignment="1">
      <alignment horizontal="left" vertical="top" wrapText="1"/>
    </xf>
    <xf numFmtId="0" fontId="16" fillId="0" borderId="32" xfId="0" applyFont="1" applyBorder="1" applyAlignment="1">
      <alignment horizontal="left" vertical="top" wrapText="1"/>
    </xf>
    <xf numFmtId="0" fontId="16" fillId="0" borderId="4" xfId="0" applyFont="1" applyBorder="1" applyAlignment="1">
      <alignment horizontal="left" vertical="top" wrapText="1"/>
    </xf>
    <xf numFmtId="16" fontId="16" fillId="3" borderId="8" xfId="0" quotePrefix="1" applyNumberFormat="1" applyFont="1" applyFill="1" applyBorder="1" applyAlignment="1">
      <alignment horizontal="center" vertical="top" wrapText="1"/>
    </xf>
    <xf numFmtId="0" fontId="16" fillId="3" borderId="1" xfId="0" applyFont="1" applyFill="1" applyBorder="1" applyAlignment="1">
      <alignment horizontal="center" vertical="top" wrapText="1"/>
    </xf>
  </cellXfs>
  <cellStyles count="2">
    <cellStyle name="Currency" xfId="1" builtinId="4"/>
    <cellStyle name="Normal" xfId="0" builtinId="0"/>
  </cellStyles>
  <dxfs count="13">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2"/>
        <color theme="1"/>
        <name val="Times New Roman"/>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scheme val="none"/>
      </font>
      <numFmt numFmtId="0" formatCode="General"/>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
      <font>
        <b val="0"/>
        <i val="0"/>
        <strike val="0"/>
        <condense val="0"/>
        <extend val="0"/>
        <outline val="0"/>
        <shadow val="0"/>
        <u val="none"/>
        <vertAlign val="baseline"/>
        <sz val="11"/>
        <color theme="1"/>
        <name val="Times New Roman"/>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2019</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2019</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submitted from 2018,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able2012" displayName="Table2012" ref="D3:F8" totalsRowShown="0" headerRowDxfId="12" dataDxfId="11">
  <autoFilter ref="D3:F8" xr:uid="{00000000-0009-0000-0100-00000B000000}"/>
  <tableColumns count="3">
    <tableColumn id="4" xr3:uid="{00000000-0010-0000-0000-000004000000}" name="Category" dataDxfId="10"/>
    <tableColumn id="1" xr3:uid="{00000000-0010-0000-0000-000001000000}" name="Product" dataDxfId="9"/>
    <tableColumn id="2" xr3:uid="{00000000-0010-0000-0000-000002000000}"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able9" displayName="Table9" ref="A1:A12" totalsRowShown="0">
  <autoFilter ref="A1:A12" xr:uid="{00000000-0009-0000-0100-000009000000}"/>
  <sortState xmlns:xlrd2="http://schemas.microsoft.com/office/spreadsheetml/2017/richdata2" ref="A2:A12">
    <sortCondition ref="A2"/>
  </sortState>
  <tableColumns count="1">
    <tableColumn id="1" xr3:uid="{00000000-0010-0000-0100-000001000000}"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2000000}" name="Table10" displayName="Table10" ref="D1:D22" totalsRowShown="0">
  <autoFilter ref="D1:D22" xr:uid="{00000000-0009-0000-0100-00000A000000}"/>
  <tableColumns count="1">
    <tableColumn id="1" xr3:uid="{00000000-0010-0000-0200-000001000000}"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1" displayName="Table1" ref="C1:C22" totalsRowShown="0">
  <autoFilter ref="C1:C22" xr:uid="{00000000-0009-0000-0100-000001000000}"/>
  <sortState xmlns:xlrd2="http://schemas.microsoft.com/office/spreadsheetml/2017/richdata2" ref="C2:C5">
    <sortCondition ref="C1"/>
  </sortState>
  <tableColumns count="1">
    <tableColumn id="1" xr3:uid="{00000000-0010-0000-0300-000001000000}"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G1:G7" totalsRowShown="0">
  <autoFilter ref="G1:G7" xr:uid="{00000000-0009-0000-0100-000003000000}"/>
  <tableColumns count="1">
    <tableColumn id="1" xr3:uid="{00000000-0010-0000-0400-000001000000}"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2" displayName="Table2" ref="F1:F3" totalsRowShown="0">
  <autoFilter ref="F1:F3" xr:uid="{00000000-0009-0000-0100-000002000000}"/>
  <tableColumns count="1">
    <tableColumn id="1" xr3:uid="{00000000-0010-0000-0500-000001000000}"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47" displayName="Table47" ref="K2:U10" totalsRowShown="0" headerRowDxfId="7">
  <autoFilter ref="K2:U10" xr:uid="{00000000-0009-0000-0100-000006000000}"/>
  <tableColumns count="11">
    <tableColumn id="1" xr3:uid="{00000000-0010-0000-0600-000001000000}" name="Administrative" dataDxfId="6"/>
    <tableColumn id="2" xr3:uid="{00000000-0010-0000-0600-000002000000}" name="Art" dataDxfId="5"/>
    <tableColumn id="3" xr3:uid="{00000000-0010-0000-0600-000003000000}" name="Auditorium" dataDxfId="4"/>
    <tableColumn id="4" xr3:uid="{00000000-0010-0000-0600-000004000000}" name="Classroom" dataDxfId="3"/>
    <tableColumn id="5" xr3:uid="{00000000-0010-0000-0600-000005000000}" name="Custodial "/>
    <tableColumn id="6" xr3:uid="{00000000-0010-0000-0600-000006000000}" name="Gym " dataDxfId="2"/>
    <tableColumn id="7" xr3:uid="{00000000-0010-0000-0600-000007000000}" name="Kitchen\Cafeteria"/>
    <tableColumn id="8" xr3:uid="{00000000-0010-0000-0600-000008000000}" name="Makerspace" dataDxfId="1"/>
    <tableColumn id="9" xr3:uid="{00000000-0010-0000-0600-000009000000}" name="Medical" dataDxfId="0"/>
    <tableColumn id="10" xr3:uid="{00000000-0010-0000-0600-00000A000000}" name="Music"/>
    <tableColumn id="11" xr3:uid="{00000000-0010-0000-0600-00000B000000}"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tabSelected="1" zoomScale="108" zoomScaleNormal="85" workbookViewId="0">
      <selection activeCell="B3" sqref="B3"/>
    </sheetView>
  </sheetViews>
  <sheetFormatPr defaultColWidth="22" defaultRowHeight="202.5" customHeight="1" x14ac:dyDescent="0.3"/>
  <cols>
    <col min="1" max="1" width="22" style="16"/>
    <col min="14" max="14" width="20.5546875" customWidth="1"/>
    <col min="15" max="15" width="14.5546875" hidden="1" customWidth="1"/>
    <col min="16" max="16" width="1.33203125" hidden="1" customWidth="1"/>
  </cols>
  <sheetData>
    <row r="1" spans="1:1" s="12" customFormat="1" ht="409.5" customHeight="1" x14ac:dyDescent="0.3">
      <c r="A1" s="15"/>
    </row>
    <row r="2" spans="1:1" ht="347.25" customHeight="1" x14ac:dyDescent="0.3"/>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zoomScale="75" zoomScaleNormal="75" workbookViewId="0">
      <pane ySplit="14" topLeftCell="A15" activePane="bottomLeft" state="frozen"/>
      <selection pane="bottomLeft" activeCell="G7" sqref="G7"/>
    </sheetView>
  </sheetViews>
  <sheetFormatPr defaultRowHeight="14.4" x14ac:dyDescent="0.3"/>
  <cols>
    <col min="1" max="1" width="18" customWidth="1"/>
    <col min="2" max="2" width="18.6640625" customWidth="1"/>
    <col min="3" max="3" width="23.88671875" customWidth="1"/>
    <col min="4" max="4" width="30.33203125" customWidth="1"/>
    <col min="5" max="5" width="1.6640625" customWidth="1"/>
    <col min="6" max="6" width="40.33203125" customWidth="1"/>
    <col min="7" max="7" width="21.6640625" customWidth="1"/>
    <col min="8" max="8" width="1.6640625" customWidth="1"/>
    <col min="9" max="9" width="44.5546875" customWidth="1"/>
    <col min="10" max="10" width="17" customWidth="1"/>
    <col min="11" max="11" width="1.44140625" customWidth="1"/>
    <col min="12" max="12" width="39" customWidth="1"/>
    <col min="13" max="13" width="16.44140625" hidden="1" customWidth="1"/>
    <col min="14" max="14" width="19.6640625" hidden="1" customWidth="1"/>
    <col min="15" max="15" width="22.109375" hidden="1" customWidth="1"/>
    <col min="16" max="16" width="26.5546875" customWidth="1"/>
    <col min="17" max="17" width="0.33203125" customWidth="1"/>
    <col min="18" max="18" width="47.44140625" customWidth="1"/>
    <col min="19" max="19" width="23.6640625" customWidth="1"/>
  </cols>
  <sheetData>
    <row r="1" spans="1:19 16328:16367" ht="66.75" customHeight="1" thickBot="1" x14ac:dyDescent="0.65">
      <c r="A1" s="18"/>
      <c r="B1" s="112" t="s">
        <v>140</v>
      </c>
      <c r="C1" s="113"/>
      <c r="D1" s="113"/>
      <c r="E1" s="113"/>
      <c r="F1" s="113"/>
      <c r="G1" s="113"/>
      <c r="H1" s="113"/>
      <c r="I1" s="113"/>
      <c r="J1" s="113"/>
      <c r="K1" s="113"/>
      <c r="L1" s="113"/>
      <c r="M1" s="113"/>
      <c r="N1" s="113"/>
      <c r="O1" s="113"/>
      <c r="P1" s="113"/>
      <c r="Q1" s="29"/>
      <c r="R1" s="20"/>
      <c r="S1" s="10"/>
    </row>
    <row r="2" spans="1:19 16328:16367" ht="57" customHeight="1" thickTop="1" x14ac:dyDescent="0.3">
      <c r="B2" s="114" t="s">
        <v>16</v>
      </c>
      <c r="C2" s="115"/>
      <c r="D2" s="115"/>
      <c r="E2" s="118"/>
      <c r="F2" s="115" t="s">
        <v>26</v>
      </c>
      <c r="G2" s="115"/>
      <c r="H2" s="118"/>
      <c r="I2" s="116" t="s">
        <v>23</v>
      </c>
      <c r="J2" s="117"/>
      <c r="K2" s="139"/>
      <c r="L2" s="115" t="s">
        <v>112</v>
      </c>
      <c r="M2" s="115"/>
      <c r="N2" s="115"/>
      <c r="O2" s="115"/>
      <c r="P2" s="115"/>
      <c r="Q2" s="156"/>
      <c r="R2" s="19"/>
    </row>
    <row r="3" spans="1:19 16328:16367" ht="44.25" customHeight="1" x14ac:dyDescent="0.3">
      <c r="B3" s="121" t="s">
        <v>8</v>
      </c>
      <c r="C3" s="122"/>
      <c r="D3" s="187" t="s">
        <v>151</v>
      </c>
      <c r="E3" s="118"/>
      <c r="F3" s="125" t="s">
        <v>117</v>
      </c>
      <c r="G3" s="123">
        <f>SUM(Furniture!O3:O354)</f>
        <v>1141938.6000000008</v>
      </c>
      <c r="H3" s="118"/>
      <c r="I3" s="31" t="s">
        <v>77</v>
      </c>
      <c r="J3" s="65">
        <v>105100.01</v>
      </c>
      <c r="K3" s="139"/>
      <c r="L3" s="146" t="s">
        <v>40</v>
      </c>
      <c r="M3" s="147"/>
      <c r="N3" s="147"/>
      <c r="O3" s="147"/>
      <c r="P3" s="64">
        <f>Sheet3!F4</f>
        <v>7127.13</v>
      </c>
      <c r="Q3" s="41"/>
    </row>
    <row r="4" spans="1:19 16328:16367" ht="42" customHeight="1" x14ac:dyDescent="0.3">
      <c r="B4" s="121" t="s">
        <v>14</v>
      </c>
      <c r="C4" s="122"/>
      <c r="D4" s="187" t="s">
        <v>150</v>
      </c>
      <c r="E4" s="118"/>
      <c r="F4" s="126"/>
      <c r="G4" s="124"/>
      <c r="H4" s="118"/>
      <c r="I4" s="32" t="s">
        <v>67</v>
      </c>
      <c r="J4" s="66">
        <f>Sheet1!D4</f>
        <v>0</v>
      </c>
      <c r="K4" s="139"/>
      <c r="L4" s="142" t="s">
        <v>41</v>
      </c>
      <c r="M4" s="143"/>
      <c r="N4" s="143"/>
      <c r="O4" s="136"/>
      <c r="P4" s="129">
        <f>Sheet3!F5</f>
        <v>38835.05999999999</v>
      </c>
      <c r="Q4" s="70"/>
      <c r="R4" s="19"/>
    </row>
    <row r="5" spans="1:19 16328:16367" ht="32.25" customHeight="1" x14ac:dyDescent="0.3">
      <c r="B5" s="135" t="s">
        <v>15</v>
      </c>
      <c r="C5" s="136"/>
      <c r="D5" s="186" t="s">
        <v>152</v>
      </c>
      <c r="E5" s="118"/>
      <c r="F5" s="32" t="s">
        <v>116</v>
      </c>
      <c r="G5" s="63">
        <v>82499.95</v>
      </c>
      <c r="H5" s="118"/>
      <c r="I5" s="32" t="s">
        <v>115</v>
      </c>
      <c r="J5" s="66">
        <v>238270.25</v>
      </c>
      <c r="K5" s="139"/>
      <c r="L5" s="144"/>
      <c r="M5" s="145"/>
      <c r="N5" s="145"/>
      <c r="O5" s="138"/>
      <c r="P5" s="130"/>
      <c r="Q5" s="38"/>
    </row>
    <row r="6" spans="1:19 16328:16367" ht="32.25" customHeight="1" x14ac:dyDescent="0.3">
      <c r="B6" s="137"/>
      <c r="C6" s="138"/>
      <c r="D6" s="149"/>
      <c r="E6" s="118"/>
      <c r="F6" s="33"/>
      <c r="G6" s="34"/>
      <c r="H6" s="118"/>
      <c r="I6" s="30" t="s">
        <v>45</v>
      </c>
      <c r="J6" s="66">
        <f>Sheet1!D5</f>
        <v>1895</v>
      </c>
      <c r="K6" s="139"/>
      <c r="L6" s="142" t="s">
        <v>42</v>
      </c>
      <c r="M6" s="143"/>
      <c r="N6" s="143"/>
      <c r="O6" s="136"/>
      <c r="P6" s="129">
        <f>Sheet3!F8</f>
        <v>0</v>
      </c>
      <c r="Q6" s="39"/>
    </row>
    <row r="7" spans="1:19 16328:16367" ht="37.5" customHeight="1" x14ac:dyDescent="0.3">
      <c r="B7" s="121" t="s">
        <v>21</v>
      </c>
      <c r="C7" s="122"/>
      <c r="D7" s="187">
        <v>628</v>
      </c>
      <c r="E7" s="118"/>
      <c r="F7" s="35" t="s">
        <v>122</v>
      </c>
      <c r="G7" s="103">
        <v>122007</v>
      </c>
      <c r="H7" s="118"/>
      <c r="I7" s="31" t="s">
        <v>113</v>
      </c>
      <c r="J7" s="66">
        <f>Sheet1!D6</f>
        <v>0</v>
      </c>
      <c r="K7" s="139"/>
      <c r="L7" s="157"/>
      <c r="M7" s="158"/>
      <c r="N7" s="158"/>
      <c r="O7" s="151"/>
      <c r="P7" s="130"/>
      <c r="Q7" s="37"/>
    </row>
    <row r="8" spans="1:19 16328:16367" ht="37.5" customHeight="1" x14ac:dyDescent="0.3">
      <c r="B8" s="135" t="s">
        <v>121</v>
      </c>
      <c r="C8" s="136"/>
      <c r="D8" s="148" t="s">
        <v>463</v>
      </c>
      <c r="E8" s="118"/>
      <c r="F8" s="108"/>
      <c r="G8" s="110"/>
      <c r="H8" s="119"/>
      <c r="I8" s="31" t="s">
        <v>114</v>
      </c>
      <c r="J8" s="66">
        <v>59397.1</v>
      </c>
      <c r="K8" s="139"/>
      <c r="L8" s="142" t="s">
        <v>24</v>
      </c>
      <c r="M8" s="40"/>
      <c r="N8" s="40"/>
      <c r="O8" s="36"/>
      <c r="P8" s="129">
        <f>Sheet3!F6</f>
        <v>42252.960000000006</v>
      </c>
      <c r="Q8" s="38"/>
    </row>
    <row r="9" spans="1:19 16328:16367" ht="56.25" customHeight="1" x14ac:dyDescent="0.3">
      <c r="B9" s="137"/>
      <c r="C9" s="138"/>
      <c r="D9" s="149"/>
      <c r="E9" s="118"/>
      <c r="F9" s="62"/>
      <c r="G9" s="111"/>
      <c r="H9" s="119"/>
      <c r="I9" s="31" t="s">
        <v>107</v>
      </c>
      <c r="J9" s="66">
        <f>Sheet1!D11</f>
        <v>0</v>
      </c>
      <c r="K9" s="139"/>
      <c r="L9" s="144"/>
      <c r="M9" s="14"/>
      <c r="N9" s="14"/>
      <c r="O9" s="14"/>
      <c r="P9" s="130"/>
      <c r="Q9" s="38"/>
    </row>
    <row r="10" spans="1:19 16328:16367" ht="37.5" customHeight="1" x14ac:dyDescent="0.3">
      <c r="B10" s="135" t="s">
        <v>142</v>
      </c>
      <c r="C10" s="136"/>
      <c r="D10" s="152" t="s">
        <v>153</v>
      </c>
      <c r="E10" s="127"/>
      <c r="F10" s="125" t="s">
        <v>118</v>
      </c>
      <c r="G10" s="155">
        <f>G3+G5+G7</f>
        <v>1346445.5500000007</v>
      </c>
      <c r="H10" s="119"/>
      <c r="I10" s="31" t="s">
        <v>80</v>
      </c>
      <c r="J10" s="66">
        <f>Sheet1!D14</f>
        <v>642</v>
      </c>
      <c r="K10" s="140"/>
      <c r="L10" s="125" t="s">
        <v>25</v>
      </c>
      <c r="M10" s="9"/>
      <c r="N10" s="9"/>
      <c r="O10" s="9"/>
      <c r="P10" s="132">
        <f>Sheet3!F7</f>
        <v>281.16000000000003</v>
      </c>
      <c r="Q10" s="39"/>
    </row>
    <row r="11" spans="1:19 16328:16367" ht="44.25" customHeight="1" x14ac:dyDescent="0.3">
      <c r="B11" s="150"/>
      <c r="C11" s="151"/>
      <c r="D11" s="153"/>
      <c r="E11" s="128"/>
      <c r="F11" s="131"/>
      <c r="G11" s="155"/>
      <c r="H11" s="120"/>
      <c r="I11" s="83" t="s">
        <v>147</v>
      </c>
      <c r="J11" s="85">
        <f>Sheet1!H3</f>
        <v>2719.5</v>
      </c>
      <c r="K11" s="141"/>
      <c r="L11" s="131"/>
      <c r="P11" s="133"/>
      <c r="Q11" s="70"/>
    </row>
    <row r="12" spans="1:19 16328:16367" ht="44.25" customHeight="1" x14ac:dyDescent="0.3">
      <c r="B12" s="137"/>
      <c r="C12" s="138"/>
      <c r="D12" s="154"/>
      <c r="E12" s="67"/>
      <c r="F12" s="126"/>
      <c r="G12" s="68"/>
      <c r="H12" s="67"/>
      <c r="I12" s="82" t="s">
        <v>64</v>
      </c>
      <c r="J12" s="84">
        <f>Sheet1!D8</f>
        <v>1495</v>
      </c>
      <c r="K12" s="69"/>
      <c r="L12" s="126"/>
      <c r="P12" s="134"/>
      <c r="Q12" s="70"/>
    </row>
    <row r="13" spans="1:19 16328:16367" s="10" customFormat="1" ht="8.25" customHeight="1" x14ac:dyDescent="0.3">
      <c r="B13" s="13"/>
      <c r="C13" s="13"/>
      <c r="D13" s="13"/>
      <c r="E13" s="13"/>
      <c r="F13" s="13"/>
      <c r="G13" s="14"/>
      <c r="H13" s="13"/>
      <c r="I13" s="13"/>
      <c r="J13" s="13"/>
      <c r="K13" s="13"/>
      <c r="L13" s="14"/>
      <c r="M13"/>
      <c r="N13"/>
      <c r="O13"/>
      <c r="P13" s="14"/>
      <c r="Q13" s="17"/>
      <c r="R13" s="11"/>
      <c r="S13" s="11"/>
    </row>
    <row r="14" spans="1:19 16328:16367" s="9" customFormat="1" ht="0.75" customHeight="1" x14ac:dyDescent="0.3">
      <c r="B14" s="10"/>
      <c r="C14" s="10"/>
      <c r="G14"/>
      <c r="M14"/>
      <c r="N14"/>
      <c r="O14"/>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3">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3">
      <c r="XEH16" s="10"/>
    </row>
    <row r="17" spans="6:9 16362:16362" x14ac:dyDescent="0.3">
      <c r="XEH17" s="10"/>
    </row>
    <row r="23" spans="6:9 16362:16362" x14ac:dyDescent="0.3">
      <c r="I23" s="9"/>
    </row>
    <row r="29" spans="6:9 16362:16362" x14ac:dyDescent="0.3">
      <c r="F29" s="107"/>
    </row>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6" ht="18" customHeight="1" x14ac:dyDescent="0.3"/>
    <row r="47" ht="18" customHeight="1" x14ac:dyDescent="0.3"/>
    <row r="48" ht="18" customHeight="1" x14ac:dyDescent="0.3"/>
    <row r="49" ht="18" customHeight="1" x14ac:dyDescent="0.3"/>
    <row r="50" ht="18" customHeight="1" x14ac:dyDescent="0.3"/>
  </sheetData>
  <dataConsolidate/>
  <mergeCells count="30">
    <mergeCell ref="B5:C6"/>
    <mergeCell ref="K2:K11"/>
    <mergeCell ref="L4:O5"/>
    <mergeCell ref="L3:O3"/>
    <mergeCell ref="B8:C9"/>
    <mergeCell ref="D8:D9"/>
    <mergeCell ref="B10:C12"/>
    <mergeCell ref="D10:D12"/>
    <mergeCell ref="G10:G11"/>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1"/>
  <sheetViews>
    <sheetView zoomScale="90" zoomScaleNormal="90" workbookViewId="0">
      <pane ySplit="2" topLeftCell="A3" activePane="bottomLeft" state="frozen"/>
      <selection pane="bottomLeft" activeCell="M5" sqref="M5:M6"/>
    </sheetView>
  </sheetViews>
  <sheetFormatPr defaultColWidth="9.109375" defaultRowHeight="13.8" x14ac:dyDescent="0.25"/>
  <cols>
    <col min="1" max="1" width="9.109375" style="21"/>
    <col min="2" max="2" width="20.5546875" style="21" customWidth="1"/>
    <col min="3" max="5" width="9.109375" style="21"/>
    <col min="6" max="6" width="8.44140625" style="21" customWidth="1"/>
    <col min="7" max="7" width="18.6640625" style="21" customWidth="1"/>
    <col min="8" max="8" width="9.109375" style="21"/>
    <col min="9" max="9" width="17.44140625" style="21" customWidth="1"/>
    <col min="10" max="10" width="41.33203125" style="21" customWidth="1"/>
    <col min="11" max="11" width="22.33203125" style="95" customWidth="1"/>
    <col min="12" max="12" width="19.33203125" style="21" customWidth="1"/>
    <col min="13" max="13" width="13.5546875" style="21" customWidth="1"/>
    <col min="14" max="14" width="15.33203125" style="21" customWidth="1"/>
    <col min="15" max="15" width="15.6640625" style="21" bestFit="1" customWidth="1"/>
    <col min="16" max="16" width="14.5546875" style="21" bestFit="1" customWidth="1"/>
    <col min="17" max="17" width="18.88671875" style="21" customWidth="1"/>
    <col min="18" max="18" width="14" style="21" hidden="1" customWidth="1"/>
    <col min="19" max="19" width="16.33203125" style="21" hidden="1" customWidth="1"/>
    <col min="20" max="20" width="8.109375" style="21" hidden="1" customWidth="1"/>
    <col min="21" max="16384" width="9.109375" style="21"/>
  </cols>
  <sheetData>
    <row r="1" spans="1:20" ht="39" hidden="1" customHeight="1" thickBot="1" x14ac:dyDescent="0.3">
      <c r="A1" s="164" t="s">
        <v>32</v>
      </c>
      <c r="B1" s="165"/>
      <c r="C1" s="165"/>
      <c r="D1" s="165"/>
      <c r="E1" s="165"/>
      <c r="F1" s="165"/>
      <c r="G1" s="165"/>
      <c r="H1" s="165"/>
      <c r="I1" s="165"/>
      <c r="J1" s="165"/>
      <c r="K1" s="165"/>
      <c r="L1" s="165"/>
      <c r="M1" s="165"/>
      <c r="N1" s="165"/>
      <c r="O1" s="165"/>
      <c r="P1" s="165"/>
      <c r="Q1" s="79"/>
    </row>
    <row r="2" spans="1:20" ht="40.950000000000003" customHeight="1" thickTop="1" thickBot="1" x14ac:dyDescent="0.3">
      <c r="A2" s="166" t="s">
        <v>134</v>
      </c>
      <c r="B2" s="167"/>
      <c r="C2" s="168" t="s">
        <v>135</v>
      </c>
      <c r="D2" s="168"/>
      <c r="E2" s="168" t="s">
        <v>149</v>
      </c>
      <c r="F2" s="168"/>
      <c r="G2" s="76" t="s">
        <v>127</v>
      </c>
      <c r="H2" s="168" t="s">
        <v>136</v>
      </c>
      <c r="I2" s="168"/>
      <c r="J2" s="76" t="s">
        <v>128</v>
      </c>
      <c r="K2" s="92" t="s">
        <v>129</v>
      </c>
      <c r="L2" s="80" t="s">
        <v>144</v>
      </c>
      <c r="M2" s="76" t="s">
        <v>130</v>
      </c>
      <c r="N2" s="76" t="s">
        <v>131</v>
      </c>
      <c r="O2" s="77" t="s">
        <v>132</v>
      </c>
      <c r="P2" s="78" t="s">
        <v>133</v>
      </c>
      <c r="Q2" s="59"/>
    </row>
    <row r="3" spans="1:20" ht="46.8" x14ac:dyDescent="0.25">
      <c r="A3" s="162" t="s">
        <v>34</v>
      </c>
      <c r="B3" s="163"/>
      <c r="C3" s="169" t="s">
        <v>27</v>
      </c>
      <c r="D3" s="170"/>
      <c r="E3" s="171" t="s">
        <v>156</v>
      </c>
      <c r="F3" s="171"/>
      <c r="G3" s="22" t="s">
        <v>154</v>
      </c>
      <c r="H3" s="162" t="s">
        <v>160</v>
      </c>
      <c r="I3" s="163"/>
      <c r="J3" s="22" t="s">
        <v>434</v>
      </c>
      <c r="K3" s="93">
        <v>31400</v>
      </c>
      <c r="L3" s="86" t="s">
        <v>145</v>
      </c>
      <c r="M3" s="24">
        <v>700</v>
      </c>
      <c r="N3" s="90">
        <v>82.36</v>
      </c>
      <c r="O3" s="71">
        <f>$M3*$N3</f>
        <v>57652</v>
      </c>
      <c r="P3" s="87" t="s">
        <v>359</v>
      </c>
      <c r="Q3" s="52"/>
      <c r="R3" s="21" t="s">
        <v>29</v>
      </c>
      <c r="S3" s="21" t="s">
        <v>44</v>
      </c>
      <c r="T3" s="21" t="s">
        <v>71</v>
      </c>
    </row>
    <row r="4" spans="1:20" ht="15.6" customHeight="1" x14ac:dyDescent="0.25">
      <c r="A4" s="159" t="s">
        <v>54</v>
      </c>
      <c r="B4" s="160"/>
      <c r="C4" s="159" t="s">
        <v>27</v>
      </c>
      <c r="D4" s="160"/>
      <c r="E4" s="161" t="s">
        <v>156</v>
      </c>
      <c r="F4" s="161"/>
      <c r="G4" s="25" t="s">
        <v>457</v>
      </c>
      <c r="H4" s="162" t="s">
        <v>160</v>
      </c>
      <c r="I4" s="163"/>
      <c r="J4" s="87" t="s">
        <v>436</v>
      </c>
      <c r="K4" s="94" t="s">
        <v>435</v>
      </c>
      <c r="L4" s="86" t="s">
        <v>145</v>
      </c>
      <c r="M4" s="27">
        <v>216</v>
      </c>
      <c r="N4" s="90">
        <v>111.47</v>
      </c>
      <c r="O4" s="71">
        <f t="shared" ref="O4:O67" si="0">$M4*$N4</f>
        <v>24077.52</v>
      </c>
      <c r="P4" s="87" t="s">
        <v>359</v>
      </c>
      <c r="Q4" s="52"/>
      <c r="R4" s="21" t="s">
        <v>30</v>
      </c>
      <c r="S4" s="21" t="s">
        <v>7</v>
      </c>
      <c r="T4" s="21">
        <f>SUMIFS(O3:O342,A3:A342,"Admin",C3:C342,"Tables")</f>
        <v>38835.05999999999</v>
      </c>
    </row>
    <row r="5" spans="1:20" ht="46.8" x14ac:dyDescent="0.25">
      <c r="A5" s="172" t="s">
        <v>37</v>
      </c>
      <c r="B5" s="173"/>
      <c r="C5" s="159" t="s">
        <v>27</v>
      </c>
      <c r="D5" s="160"/>
      <c r="E5" s="161" t="s">
        <v>156</v>
      </c>
      <c r="F5" s="161"/>
      <c r="G5" s="25" t="s">
        <v>154</v>
      </c>
      <c r="H5" s="172" t="s">
        <v>162</v>
      </c>
      <c r="I5" s="173"/>
      <c r="J5" s="25" t="s">
        <v>163</v>
      </c>
      <c r="K5" s="94">
        <v>31511</v>
      </c>
      <c r="L5" s="81" t="s">
        <v>145</v>
      </c>
      <c r="M5" s="27">
        <v>2</v>
      </c>
      <c r="N5" s="91">
        <v>281.16000000000003</v>
      </c>
      <c r="O5" s="71">
        <f t="shared" si="0"/>
        <v>562.32000000000005</v>
      </c>
      <c r="P5" s="87" t="s">
        <v>359</v>
      </c>
      <c r="Q5" s="52"/>
      <c r="R5" s="21" t="s">
        <v>30</v>
      </c>
      <c r="S5" s="21" t="s">
        <v>55</v>
      </c>
      <c r="T5" s="21">
        <f>SUMIFS(O3:O343,A3:A343,"Admin",C3:C343,"Chairs")</f>
        <v>42252.960000000006</v>
      </c>
    </row>
    <row r="6" spans="1:20" ht="46.8" x14ac:dyDescent="0.25">
      <c r="A6" s="172" t="s">
        <v>30</v>
      </c>
      <c r="B6" s="173"/>
      <c r="C6" s="159" t="s">
        <v>73</v>
      </c>
      <c r="D6" s="160"/>
      <c r="E6" s="161" t="s">
        <v>156</v>
      </c>
      <c r="F6" s="161"/>
      <c r="G6" s="25" t="s">
        <v>154</v>
      </c>
      <c r="H6" s="172" t="s">
        <v>162</v>
      </c>
      <c r="I6" s="173"/>
      <c r="J6" s="87" t="s">
        <v>163</v>
      </c>
      <c r="K6" s="94">
        <v>31511</v>
      </c>
      <c r="L6" s="81" t="s">
        <v>145</v>
      </c>
      <c r="M6" s="27">
        <v>1</v>
      </c>
      <c r="N6" s="91">
        <v>281.16000000000003</v>
      </c>
      <c r="O6" s="71">
        <f t="shared" si="0"/>
        <v>281.16000000000003</v>
      </c>
      <c r="P6" s="87" t="s">
        <v>359</v>
      </c>
      <c r="Q6" s="52"/>
      <c r="R6" s="21" t="s">
        <v>30</v>
      </c>
      <c r="S6" s="21" t="s">
        <v>73</v>
      </c>
      <c r="T6" s="21">
        <f>SUMIFS(O3:O344,A3:A344,"Admin",C3:C344,"Task Chairs")</f>
        <v>281.16000000000003</v>
      </c>
    </row>
    <row r="7" spans="1:20" ht="46.8" x14ac:dyDescent="0.25">
      <c r="A7" s="172" t="s">
        <v>37</v>
      </c>
      <c r="B7" s="173"/>
      <c r="C7" s="159" t="s">
        <v>27</v>
      </c>
      <c r="D7" s="160"/>
      <c r="E7" s="161" t="s">
        <v>156</v>
      </c>
      <c r="F7" s="161"/>
      <c r="G7" s="25" t="s">
        <v>154</v>
      </c>
      <c r="H7" s="172" t="s">
        <v>162</v>
      </c>
      <c r="I7" s="173"/>
      <c r="J7" s="87" t="s">
        <v>163</v>
      </c>
      <c r="K7" s="94">
        <v>31511</v>
      </c>
      <c r="L7" s="81" t="s">
        <v>145</v>
      </c>
      <c r="M7" s="27">
        <v>2</v>
      </c>
      <c r="N7" s="91">
        <v>281.16000000000003</v>
      </c>
      <c r="O7" s="71">
        <f t="shared" si="0"/>
        <v>562.32000000000005</v>
      </c>
      <c r="P7" s="87" t="s">
        <v>359</v>
      </c>
      <c r="Q7" s="52"/>
      <c r="R7" s="21" t="s">
        <v>30</v>
      </c>
      <c r="S7" s="21" t="s">
        <v>43</v>
      </c>
      <c r="T7" s="21">
        <f>SUMIFS(O3:O345,A3:A345,"Admin",C3:C345,"Conference Table")</f>
        <v>0</v>
      </c>
    </row>
    <row r="8" spans="1:20" ht="46.8" x14ac:dyDescent="0.25">
      <c r="A8" s="172" t="s">
        <v>34</v>
      </c>
      <c r="B8" s="173"/>
      <c r="C8" s="159" t="s">
        <v>27</v>
      </c>
      <c r="D8" s="160"/>
      <c r="E8" s="161" t="s">
        <v>156</v>
      </c>
      <c r="F8" s="161"/>
      <c r="G8" s="104" t="s">
        <v>154</v>
      </c>
      <c r="H8" s="172" t="s">
        <v>162</v>
      </c>
      <c r="I8" s="173"/>
      <c r="J8" s="104" t="s">
        <v>163</v>
      </c>
      <c r="K8" s="94">
        <v>31511</v>
      </c>
      <c r="L8" s="105" t="s">
        <v>145</v>
      </c>
      <c r="M8" s="27">
        <v>15</v>
      </c>
      <c r="N8" s="91">
        <v>281.16000000000003</v>
      </c>
      <c r="O8" s="71">
        <f t="shared" si="0"/>
        <v>4217.4000000000005</v>
      </c>
      <c r="P8" s="104" t="s">
        <v>359</v>
      </c>
      <c r="Q8" s="52"/>
    </row>
    <row r="9" spans="1:20" ht="46.8" x14ac:dyDescent="0.25">
      <c r="A9" s="172" t="s">
        <v>54</v>
      </c>
      <c r="B9" s="173"/>
      <c r="C9" s="159" t="s">
        <v>27</v>
      </c>
      <c r="D9" s="160"/>
      <c r="E9" s="161" t="s">
        <v>156</v>
      </c>
      <c r="F9" s="161"/>
      <c r="G9" s="25" t="s">
        <v>154</v>
      </c>
      <c r="H9" s="172" t="s">
        <v>162</v>
      </c>
      <c r="I9" s="173"/>
      <c r="J9" s="87" t="s">
        <v>163</v>
      </c>
      <c r="K9" s="94">
        <v>31511</v>
      </c>
      <c r="L9" s="81" t="s">
        <v>145</v>
      </c>
      <c r="M9" s="27">
        <v>49</v>
      </c>
      <c r="N9" s="91">
        <v>281.16000000000003</v>
      </c>
      <c r="O9" s="71">
        <f t="shared" si="0"/>
        <v>13776.840000000002</v>
      </c>
      <c r="P9" s="87" t="s">
        <v>359</v>
      </c>
      <c r="Q9" s="52"/>
    </row>
    <row r="10" spans="1:20" ht="46.8" x14ac:dyDescent="0.25">
      <c r="A10" s="172" t="s">
        <v>34</v>
      </c>
      <c r="B10" s="173"/>
      <c r="C10" s="159" t="s">
        <v>28</v>
      </c>
      <c r="D10" s="160"/>
      <c r="E10" s="161" t="s">
        <v>156</v>
      </c>
      <c r="F10" s="161"/>
      <c r="G10" s="25" t="s">
        <v>154</v>
      </c>
      <c r="H10" s="172" t="s">
        <v>164</v>
      </c>
      <c r="I10" s="173"/>
      <c r="J10" s="25" t="s">
        <v>165</v>
      </c>
      <c r="K10" s="94" t="s">
        <v>438</v>
      </c>
      <c r="L10" s="81" t="s">
        <v>145</v>
      </c>
      <c r="M10" s="27">
        <v>15</v>
      </c>
      <c r="N10" s="91">
        <v>878.27</v>
      </c>
      <c r="O10" s="71">
        <f t="shared" si="0"/>
        <v>13174.05</v>
      </c>
      <c r="P10" s="87" t="s">
        <v>359</v>
      </c>
      <c r="Q10" s="52"/>
    </row>
    <row r="11" spans="1:20" ht="46.8" x14ac:dyDescent="0.25">
      <c r="A11" s="172" t="s">
        <v>34</v>
      </c>
      <c r="B11" s="173"/>
      <c r="C11" s="159" t="s">
        <v>7</v>
      </c>
      <c r="D11" s="160"/>
      <c r="E11" s="161" t="s">
        <v>156</v>
      </c>
      <c r="F11" s="161"/>
      <c r="G11" s="25" t="s">
        <v>154</v>
      </c>
      <c r="H11" s="172" t="s">
        <v>166</v>
      </c>
      <c r="I11" s="173"/>
      <c r="J11" s="25" t="s">
        <v>439</v>
      </c>
      <c r="K11" s="94" t="s">
        <v>437</v>
      </c>
      <c r="L11" s="81" t="s">
        <v>145</v>
      </c>
      <c r="M11" s="27">
        <v>15</v>
      </c>
      <c r="N11" s="91">
        <v>466.47</v>
      </c>
      <c r="O11" s="71">
        <f t="shared" si="0"/>
        <v>6997.05</v>
      </c>
      <c r="P11" s="87" t="s">
        <v>359</v>
      </c>
      <c r="Q11" s="52"/>
    </row>
    <row r="12" spans="1:20" ht="46.8" x14ac:dyDescent="0.25">
      <c r="A12" s="172" t="s">
        <v>34</v>
      </c>
      <c r="B12" s="173"/>
      <c r="C12" s="159" t="s">
        <v>7</v>
      </c>
      <c r="D12" s="160"/>
      <c r="E12" s="161" t="s">
        <v>156</v>
      </c>
      <c r="F12" s="161"/>
      <c r="G12" s="87" t="s">
        <v>154</v>
      </c>
      <c r="H12" s="172" t="s">
        <v>167</v>
      </c>
      <c r="I12" s="173"/>
      <c r="J12" s="25" t="s">
        <v>168</v>
      </c>
      <c r="K12" s="94" t="s">
        <v>169</v>
      </c>
      <c r="L12" s="81" t="s">
        <v>145</v>
      </c>
      <c r="M12" s="27">
        <v>16</v>
      </c>
      <c r="N12" s="91">
        <v>1011.75</v>
      </c>
      <c r="O12" s="71">
        <f t="shared" si="0"/>
        <v>16188</v>
      </c>
      <c r="P12" s="87" t="s">
        <v>359</v>
      </c>
      <c r="Q12" s="52"/>
    </row>
    <row r="13" spans="1:20" ht="46.8" x14ac:dyDescent="0.25">
      <c r="A13" s="172" t="s">
        <v>34</v>
      </c>
      <c r="B13" s="173"/>
      <c r="C13" s="159" t="s">
        <v>6</v>
      </c>
      <c r="D13" s="160"/>
      <c r="E13" s="161" t="s">
        <v>156</v>
      </c>
      <c r="F13" s="161"/>
      <c r="G13" s="25" t="s">
        <v>154</v>
      </c>
      <c r="H13" s="172" t="s">
        <v>158</v>
      </c>
      <c r="I13" s="173"/>
      <c r="J13" s="25" t="s">
        <v>159</v>
      </c>
      <c r="K13" s="94" t="s">
        <v>170</v>
      </c>
      <c r="L13" s="81" t="s">
        <v>145</v>
      </c>
      <c r="M13" s="27">
        <v>2</v>
      </c>
      <c r="N13" s="91">
        <v>974.83</v>
      </c>
      <c r="O13" s="71">
        <f t="shared" si="0"/>
        <v>1949.66</v>
      </c>
      <c r="P13" s="87" t="s">
        <v>359</v>
      </c>
      <c r="Q13" s="52"/>
    </row>
    <row r="14" spans="1:20" ht="46.8" x14ac:dyDescent="0.25">
      <c r="A14" s="172" t="s">
        <v>54</v>
      </c>
      <c r="B14" s="173"/>
      <c r="C14" s="159" t="s">
        <v>7</v>
      </c>
      <c r="D14" s="160"/>
      <c r="E14" s="161" t="s">
        <v>156</v>
      </c>
      <c r="F14" s="161"/>
      <c r="G14" s="104" t="s">
        <v>154</v>
      </c>
      <c r="H14" s="172" t="s">
        <v>158</v>
      </c>
      <c r="I14" s="173"/>
      <c r="J14" s="104" t="s">
        <v>159</v>
      </c>
      <c r="K14" s="94" t="s">
        <v>170</v>
      </c>
      <c r="L14" s="105" t="s">
        <v>145</v>
      </c>
      <c r="M14" s="27">
        <v>42</v>
      </c>
      <c r="N14" s="91">
        <v>974.83</v>
      </c>
      <c r="O14" s="71">
        <f t="shared" si="0"/>
        <v>40942.86</v>
      </c>
      <c r="P14" s="104" t="s">
        <v>359</v>
      </c>
      <c r="Q14" s="52"/>
    </row>
    <row r="15" spans="1:20" ht="46.8" x14ac:dyDescent="0.25">
      <c r="A15" s="172" t="s">
        <v>37</v>
      </c>
      <c r="B15" s="173"/>
      <c r="C15" s="159" t="s">
        <v>7</v>
      </c>
      <c r="D15" s="160"/>
      <c r="E15" s="161" t="s">
        <v>156</v>
      </c>
      <c r="F15" s="161"/>
      <c r="G15" s="87" t="s">
        <v>154</v>
      </c>
      <c r="H15" s="172" t="s">
        <v>158</v>
      </c>
      <c r="I15" s="173"/>
      <c r="J15" s="87" t="s">
        <v>159</v>
      </c>
      <c r="K15" s="94" t="s">
        <v>170</v>
      </c>
      <c r="L15" s="81" t="s">
        <v>145</v>
      </c>
      <c r="M15" s="27">
        <v>2</v>
      </c>
      <c r="N15" s="91">
        <v>974.83</v>
      </c>
      <c r="O15" s="71">
        <f t="shared" si="0"/>
        <v>1949.66</v>
      </c>
      <c r="P15" s="87" t="s">
        <v>359</v>
      </c>
      <c r="Q15" s="52"/>
    </row>
    <row r="16" spans="1:20" ht="46.8" x14ac:dyDescent="0.25">
      <c r="A16" s="172" t="s">
        <v>30</v>
      </c>
      <c r="B16" s="173"/>
      <c r="C16" s="159" t="s">
        <v>6</v>
      </c>
      <c r="D16" s="160"/>
      <c r="E16" s="161" t="s">
        <v>156</v>
      </c>
      <c r="F16" s="161"/>
      <c r="G16" s="87" t="s">
        <v>154</v>
      </c>
      <c r="H16" s="172" t="s">
        <v>158</v>
      </c>
      <c r="I16" s="173"/>
      <c r="J16" s="87" t="s">
        <v>159</v>
      </c>
      <c r="K16" s="94" t="s">
        <v>170</v>
      </c>
      <c r="L16" s="81" t="s">
        <v>145</v>
      </c>
      <c r="M16" s="27">
        <v>1</v>
      </c>
      <c r="N16" s="91">
        <v>974.83</v>
      </c>
      <c r="O16" s="71">
        <f t="shared" si="0"/>
        <v>974.83</v>
      </c>
      <c r="P16" s="87" t="s">
        <v>359</v>
      </c>
      <c r="Q16" s="52"/>
    </row>
    <row r="17" spans="1:17" ht="46.8" x14ac:dyDescent="0.25">
      <c r="A17" s="172" t="s">
        <v>36</v>
      </c>
      <c r="B17" s="173"/>
      <c r="C17" s="159" t="s">
        <v>7</v>
      </c>
      <c r="D17" s="160"/>
      <c r="E17" s="161" t="s">
        <v>156</v>
      </c>
      <c r="F17" s="161"/>
      <c r="G17" s="87" t="s">
        <v>154</v>
      </c>
      <c r="H17" s="172" t="s">
        <v>158</v>
      </c>
      <c r="I17" s="173"/>
      <c r="J17" s="87" t="s">
        <v>441</v>
      </c>
      <c r="K17" s="94" t="s">
        <v>440</v>
      </c>
      <c r="L17" s="81" t="s">
        <v>145</v>
      </c>
      <c r="M17" s="27">
        <v>48</v>
      </c>
      <c r="N17" s="91">
        <v>974.83</v>
      </c>
      <c r="O17" s="71">
        <f t="shared" si="0"/>
        <v>46791.840000000004</v>
      </c>
      <c r="P17" s="87" t="s">
        <v>359</v>
      </c>
      <c r="Q17" s="52"/>
    </row>
    <row r="18" spans="1:17" ht="46.8" x14ac:dyDescent="0.25">
      <c r="A18" s="172" t="s">
        <v>37</v>
      </c>
      <c r="B18" s="173"/>
      <c r="C18" s="159" t="s">
        <v>7</v>
      </c>
      <c r="D18" s="160"/>
      <c r="E18" s="161" t="s">
        <v>156</v>
      </c>
      <c r="F18" s="161"/>
      <c r="G18" s="87" t="s">
        <v>154</v>
      </c>
      <c r="H18" s="172" t="s">
        <v>442</v>
      </c>
      <c r="I18" s="173"/>
      <c r="J18" s="87" t="s">
        <v>443</v>
      </c>
      <c r="K18" s="94" t="s">
        <v>171</v>
      </c>
      <c r="L18" s="81" t="s">
        <v>145</v>
      </c>
      <c r="M18" s="27">
        <v>2</v>
      </c>
      <c r="N18" s="96">
        <v>1974.51</v>
      </c>
      <c r="O18" s="71">
        <f t="shared" si="0"/>
        <v>3949.02</v>
      </c>
      <c r="P18" s="87" t="s">
        <v>359</v>
      </c>
      <c r="Q18" s="52"/>
    </row>
    <row r="19" spans="1:17" ht="46.8" x14ac:dyDescent="0.25">
      <c r="A19" s="172" t="s">
        <v>34</v>
      </c>
      <c r="B19" s="173"/>
      <c r="C19" s="159" t="s">
        <v>28</v>
      </c>
      <c r="D19" s="160"/>
      <c r="E19" s="161" t="s">
        <v>156</v>
      </c>
      <c r="F19" s="161"/>
      <c r="G19" s="87" t="s">
        <v>154</v>
      </c>
      <c r="H19" s="172" t="s">
        <v>445</v>
      </c>
      <c r="I19" s="173"/>
      <c r="J19" s="25" t="s">
        <v>172</v>
      </c>
      <c r="K19" s="94" t="s">
        <v>444</v>
      </c>
      <c r="L19" s="81" t="s">
        <v>145</v>
      </c>
      <c r="M19" s="27">
        <v>15</v>
      </c>
      <c r="N19" s="91">
        <v>833.54</v>
      </c>
      <c r="O19" s="71">
        <f t="shared" si="0"/>
        <v>12503.099999999999</v>
      </c>
      <c r="P19" s="87" t="s">
        <v>359</v>
      </c>
      <c r="Q19" s="52"/>
    </row>
    <row r="20" spans="1:17" ht="46.8" x14ac:dyDescent="0.25">
      <c r="A20" s="172" t="s">
        <v>34</v>
      </c>
      <c r="B20" s="173"/>
      <c r="C20" s="159" t="s">
        <v>7</v>
      </c>
      <c r="D20" s="160"/>
      <c r="E20" s="161" t="s">
        <v>156</v>
      </c>
      <c r="F20" s="161"/>
      <c r="G20" s="87" t="s">
        <v>154</v>
      </c>
      <c r="H20" s="172" t="s">
        <v>166</v>
      </c>
      <c r="I20" s="173"/>
      <c r="J20" s="87" t="s">
        <v>446</v>
      </c>
      <c r="K20" s="94" t="s">
        <v>437</v>
      </c>
      <c r="L20" s="81" t="s">
        <v>145</v>
      </c>
      <c r="M20" s="27">
        <v>251</v>
      </c>
      <c r="N20" s="91">
        <v>466.47</v>
      </c>
      <c r="O20" s="71">
        <f t="shared" si="0"/>
        <v>117083.97</v>
      </c>
      <c r="P20" s="87" t="s">
        <v>359</v>
      </c>
      <c r="Q20" s="52"/>
    </row>
    <row r="21" spans="1:17" ht="46.8" x14ac:dyDescent="0.25">
      <c r="A21" s="172" t="s">
        <v>30</v>
      </c>
      <c r="B21" s="173"/>
      <c r="C21" s="159" t="s">
        <v>7</v>
      </c>
      <c r="D21" s="160"/>
      <c r="E21" s="161" t="s">
        <v>156</v>
      </c>
      <c r="F21" s="161"/>
      <c r="G21" s="87" t="s">
        <v>154</v>
      </c>
      <c r="H21" s="172" t="s">
        <v>166</v>
      </c>
      <c r="I21" s="173"/>
      <c r="J21" s="87" t="s">
        <v>448</v>
      </c>
      <c r="K21" s="94" t="s">
        <v>447</v>
      </c>
      <c r="L21" s="81" t="s">
        <v>145</v>
      </c>
      <c r="M21" s="27">
        <f>6+47</f>
        <v>53</v>
      </c>
      <c r="N21" s="91">
        <v>483.51</v>
      </c>
      <c r="O21" s="71">
        <f t="shared" si="0"/>
        <v>25626.03</v>
      </c>
      <c r="P21" s="87" t="s">
        <v>359</v>
      </c>
      <c r="Q21" s="52"/>
    </row>
    <row r="22" spans="1:17" ht="46.8" x14ac:dyDescent="0.25">
      <c r="A22" s="172" t="s">
        <v>54</v>
      </c>
      <c r="B22" s="173"/>
      <c r="C22" s="159" t="s">
        <v>7</v>
      </c>
      <c r="D22" s="160"/>
      <c r="E22" s="161" t="s">
        <v>156</v>
      </c>
      <c r="F22" s="161"/>
      <c r="G22" s="87" t="s">
        <v>154</v>
      </c>
      <c r="H22" s="172" t="s">
        <v>166</v>
      </c>
      <c r="I22" s="173"/>
      <c r="J22" s="87" t="s">
        <v>450</v>
      </c>
      <c r="K22" s="94" t="s">
        <v>449</v>
      </c>
      <c r="L22" s="81" t="s">
        <v>146</v>
      </c>
      <c r="M22" s="27">
        <v>19</v>
      </c>
      <c r="N22" s="91">
        <v>460.08</v>
      </c>
      <c r="O22" s="71">
        <f t="shared" si="0"/>
        <v>8741.52</v>
      </c>
      <c r="P22" s="87" t="s">
        <v>359</v>
      </c>
      <c r="Q22" s="52"/>
    </row>
    <row r="23" spans="1:17" ht="46.8" x14ac:dyDescent="0.25">
      <c r="A23" s="172" t="s">
        <v>35</v>
      </c>
      <c r="B23" s="173"/>
      <c r="C23" s="159" t="s">
        <v>7</v>
      </c>
      <c r="D23" s="160"/>
      <c r="E23" s="161" t="s">
        <v>156</v>
      </c>
      <c r="F23" s="161"/>
      <c r="G23" s="87" t="s">
        <v>154</v>
      </c>
      <c r="H23" s="172" t="s">
        <v>173</v>
      </c>
      <c r="I23" s="173"/>
      <c r="J23" s="25" t="s">
        <v>174</v>
      </c>
      <c r="K23" s="94" t="s">
        <v>451</v>
      </c>
      <c r="L23" s="81" t="s">
        <v>145</v>
      </c>
      <c r="M23" s="27">
        <v>5</v>
      </c>
      <c r="N23" s="91">
        <v>864.78</v>
      </c>
      <c r="O23" s="71">
        <f t="shared" si="0"/>
        <v>4323.8999999999996</v>
      </c>
      <c r="P23" s="87" t="s">
        <v>359</v>
      </c>
      <c r="Q23" s="52"/>
    </row>
    <row r="24" spans="1:17" ht="46.8" x14ac:dyDescent="0.25">
      <c r="A24" s="172" t="s">
        <v>54</v>
      </c>
      <c r="B24" s="173"/>
      <c r="C24" s="159" t="s">
        <v>7</v>
      </c>
      <c r="D24" s="160"/>
      <c r="E24" s="161" t="s">
        <v>156</v>
      </c>
      <c r="F24" s="161"/>
      <c r="G24" s="25" t="s">
        <v>175</v>
      </c>
      <c r="H24" s="172" t="s">
        <v>176</v>
      </c>
      <c r="I24" s="173"/>
      <c r="J24" s="87" t="s">
        <v>177</v>
      </c>
      <c r="K24" s="94" t="s">
        <v>458</v>
      </c>
      <c r="L24" s="81" t="s">
        <v>145</v>
      </c>
      <c r="M24" s="27">
        <v>20</v>
      </c>
      <c r="N24" s="91">
        <v>1176.8599999999999</v>
      </c>
      <c r="O24" s="71">
        <f t="shared" si="0"/>
        <v>23537.199999999997</v>
      </c>
      <c r="P24" s="87" t="s">
        <v>359</v>
      </c>
      <c r="Q24" s="52"/>
    </row>
    <row r="25" spans="1:17" ht="46.8" x14ac:dyDescent="0.25">
      <c r="A25" s="172" t="s">
        <v>35</v>
      </c>
      <c r="B25" s="173"/>
      <c r="C25" s="159" t="s">
        <v>7</v>
      </c>
      <c r="D25" s="160"/>
      <c r="E25" s="161" t="s">
        <v>156</v>
      </c>
      <c r="F25" s="161"/>
      <c r="G25" s="25" t="s">
        <v>175</v>
      </c>
      <c r="H25" s="172" t="s">
        <v>176</v>
      </c>
      <c r="I25" s="173"/>
      <c r="J25" s="87" t="s">
        <v>178</v>
      </c>
      <c r="K25" s="94" t="s">
        <v>459</v>
      </c>
      <c r="L25" s="81" t="s">
        <v>145</v>
      </c>
      <c r="M25" s="27">
        <v>23</v>
      </c>
      <c r="N25" s="91">
        <v>882.65</v>
      </c>
      <c r="O25" s="71">
        <f t="shared" si="0"/>
        <v>20300.95</v>
      </c>
      <c r="P25" s="87" t="s">
        <v>359</v>
      </c>
      <c r="Q25" s="52"/>
    </row>
    <row r="26" spans="1:17" ht="46.8" x14ac:dyDescent="0.25">
      <c r="A26" s="172" t="s">
        <v>35</v>
      </c>
      <c r="B26" s="173"/>
      <c r="C26" s="159" t="s">
        <v>7</v>
      </c>
      <c r="D26" s="160"/>
      <c r="E26" s="161" t="s">
        <v>156</v>
      </c>
      <c r="F26" s="161"/>
      <c r="G26" s="25" t="s">
        <v>175</v>
      </c>
      <c r="H26" s="172" t="s">
        <v>460</v>
      </c>
      <c r="I26" s="173"/>
      <c r="J26" s="25" t="s">
        <v>462</v>
      </c>
      <c r="K26" s="94" t="s">
        <v>461</v>
      </c>
      <c r="L26" s="81" t="s">
        <v>145</v>
      </c>
      <c r="M26" s="27">
        <v>15</v>
      </c>
      <c r="N26" s="91">
        <v>903.75</v>
      </c>
      <c r="O26" s="71">
        <f t="shared" si="0"/>
        <v>13556.25</v>
      </c>
      <c r="P26" s="87" t="s">
        <v>359</v>
      </c>
      <c r="Q26" s="52"/>
    </row>
    <row r="27" spans="1:17" ht="46.8" x14ac:dyDescent="0.25">
      <c r="A27" s="172" t="s">
        <v>54</v>
      </c>
      <c r="B27" s="173"/>
      <c r="C27" s="159" t="s">
        <v>7</v>
      </c>
      <c r="D27" s="160"/>
      <c r="E27" s="161" t="s">
        <v>156</v>
      </c>
      <c r="F27" s="161"/>
      <c r="G27" s="25" t="s">
        <v>154</v>
      </c>
      <c r="H27" s="172" t="s">
        <v>179</v>
      </c>
      <c r="I27" s="173"/>
      <c r="J27" s="25" t="s">
        <v>453</v>
      </c>
      <c r="K27" s="94" t="s">
        <v>452</v>
      </c>
      <c r="L27" s="81" t="s">
        <v>145</v>
      </c>
      <c r="M27" s="27">
        <v>1</v>
      </c>
      <c r="N27" s="91">
        <v>235.72</v>
      </c>
      <c r="O27" s="71">
        <f t="shared" si="0"/>
        <v>235.72</v>
      </c>
      <c r="P27" s="87" t="s">
        <v>359</v>
      </c>
      <c r="Q27" s="52"/>
    </row>
    <row r="28" spans="1:17" ht="31.2" x14ac:dyDescent="0.25">
      <c r="A28" s="159" t="s">
        <v>34</v>
      </c>
      <c r="B28" s="160"/>
      <c r="C28" s="159" t="s">
        <v>27</v>
      </c>
      <c r="D28" s="160"/>
      <c r="E28" s="161" t="s">
        <v>155</v>
      </c>
      <c r="F28" s="161"/>
      <c r="G28" s="25" t="s">
        <v>180</v>
      </c>
      <c r="H28" s="172" t="s">
        <v>181</v>
      </c>
      <c r="I28" s="173"/>
      <c r="J28" s="87" t="s">
        <v>182</v>
      </c>
      <c r="K28" s="94" t="s">
        <v>183</v>
      </c>
      <c r="L28" s="81" t="s">
        <v>145</v>
      </c>
      <c r="M28" s="27">
        <v>12</v>
      </c>
      <c r="N28" s="97">
        <v>92.38</v>
      </c>
      <c r="O28" s="71">
        <f t="shared" si="0"/>
        <v>1108.56</v>
      </c>
      <c r="P28" s="25" t="s">
        <v>9</v>
      </c>
      <c r="Q28" s="52"/>
    </row>
    <row r="29" spans="1:17" ht="31.2" x14ac:dyDescent="0.25">
      <c r="A29" s="159" t="s">
        <v>54</v>
      </c>
      <c r="B29" s="160"/>
      <c r="C29" s="159" t="s">
        <v>27</v>
      </c>
      <c r="D29" s="160"/>
      <c r="E29" s="161" t="s">
        <v>155</v>
      </c>
      <c r="F29" s="161"/>
      <c r="G29" s="104" t="s">
        <v>180</v>
      </c>
      <c r="H29" s="172" t="s">
        <v>181</v>
      </c>
      <c r="I29" s="173"/>
      <c r="J29" s="104" t="s">
        <v>182</v>
      </c>
      <c r="K29" s="94" t="s">
        <v>183</v>
      </c>
      <c r="L29" s="105" t="s">
        <v>145</v>
      </c>
      <c r="M29" s="27">
        <v>52</v>
      </c>
      <c r="N29" s="97">
        <v>92.38</v>
      </c>
      <c r="O29" s="71">
        <f t="shared" si="0"/>
        <v>4803.76</v>
      </c>
      <c r="P29" s="104" t="s">
        <v>9</v>
      </c>
      <c r="Q29" s="52"/>
    </row>
    <row r="30" spans="1:17" ht="31.2" x14ac:dyDescent="0.25">
      <c r="A30" s="172" t="s">
        <v>30</v>
      </c>
      <c r="B30" s="173"/>
      <c r="C30" s="159" t="s">
        <v>55</v>
      </c>
      <c r="D30" s="160"/>
      <c r="E30" s="161" t="s">
        <v>155</v>
      </c>
      <c r="F30" s="161"/>
      <c r="G30" s="25" t="s">
        <v>184</v>
      </c>
      <c r="H30" s="172" t="s">
        <v>186</v>
      </c>
      <c r="I30" s="173"/>
      <c r="J30" s="87" t="s">
        <v>185</v>
      </c>
      <c r="K30" s="94"/>
      <c r="L30" s="81" t="s">
        <v>145</v>
      </c>
      <c r="M30" s="27">
        <v>1</v>
      </c>
      <c r="N30" s="98">
        <v>404.4</v>
      </c>
      <c r="O30" s="71">
        <f t="shared" si="0"/>
        <v>404.4</v>
      </c>
      <c r="P30" s="104" t="s">
        <v>9</v>
      </c>
      <c r="Q30" s="52"/>
    </row>
    <row r="31" spans="1:17" ht="31.2" customHeight="1" x14ac:dyDescent="0.25">
      <c r="A31" s="172" t="s">
        <v>54</v>
      </c>
      <c r="B31" s="173"/>
      <c r="C31" s="159" t="s">
        <v>27</v>
      </c>
      <c r="D31" s="160"/>
      <c r="E31" s="161" t="s">
        <v>155</v>
      </c>
      <c r="F31" s="161"/>
      <c r="G31" s="87" t="s">
        <v>184</v>
      </c>
      <c r="H31" s="172" t="s">
        <v>186</v>
      </c>
      <c r="I31" s="173"/>
      <c r="J31" s="99" t="s">
        <v>185</v>
      </c>
      <c r="K31" s="100"/>
      <c r="L31" s="81" t="s">
        <v>145</v>
      </c>
      <c r="M31" s="27">
        <v>16</v>
      </c>
      <c r="N31" s="98">
        <v>404.4</v>
      </c>
      <c r="O31" s="71">
        <f t="shared" si="0"/>
        <v>6470.4</v>
      </c>
      <c r="P31" s="104" t="s">
        <v>9</v>
      </c>
      <c r="Q31" s="52"/>
    </row>
    <row r="32" spans="1:17" ht="31.2" x14ac:dyDescent="0.25">
      <c r="A32" s="172" t="s">
        <v>30</v>
      </c>
      <c r="B32" s="173"/>
      <c r="C32" s="159" t="s">
        <v>55</v>
      </c>
      <c r="D32" s="160"/>
      <c r="E32" s="161" t="s">
        <v>155</v>
      </c>
      <c r="F32" s="161"/>
      <c r="G32" s="25" t="s">
        <v>184</v>
      </c>
      <c r="H32" s="172" t="s">
        <v>186</v>
      </c>
      <c r="I32" s="173"/>
      <c r="J32" s="100" t="s">
        <v>187</v>
      </c>
      <c r="K32" s="100" t="s">
        <v>191</v>
      </c>
      <c r="L32" s="81" t="s">
        <v>145</v>
      </c>
      <c r="M32" s="27">
        <v>2</v>
      </c>
      <c r="N32" s="97">
        <v>324.27999999999997</v>
      </c>
      <c r="O32" s="71">
        <f t="shared" si="0"/>
        <v>648.55999999999995</v>
      </c>
      <c r="P32" s="104" t="s">
        <v>9</v>
      </c>
      <c r="Q32" s="52"/>
    </row>
    <row r="33" spans="1:17" ht="31.2" x14ac:dyDescent="0.25">
      <c r="A33" s="172" t="s">
        <v>54</v>
      </c>
      <c r="B33" s="173"/>
      <c r="C33" s="159" t="s">
        <v>27</v>
      </c>
      <c r="D33" s="160"/>
      <c r="E33" s="161" t="s">
        <v>155</v>
      </c>
      <c r="F33" s="161"/>
      <c r="G33" s="87" t="s">
        <v>184</v>
      </c>
      <c r="H33" s="172" t="s">
        <v>186</v>
      </c>
      <c r="I33" s="173"/>
      <c r="J33" s="100" t="s">
        <v>187</v>
      </c>
      <c r="K33" s="100" t="s">
        <v>191</v>
      </c>
      <c r="L33" s="81" t="s">
        <v>145</v>
      </c>
      <c r="M33" s="27">
        <v>44</v>
      </c>
      <c r="N33" s="97">
        <v>324.27999999999997</v>
      </c>
      <c r="O33" s="71">
        <f t="shared" si="0"/>
        <v>14268.32</v>
      </c>
      <c r="P33" s="104" t="s">
        <v>9</v>
      </c>
      <c r="Q33" s="52"/>
    </row>
    <row r="34" spans="1:17" ht="31.2" x14ac:dyDescent="0.25">
      <c r="A34" s="172" t="s">
        <v>36</v>
      </c>
      <c r="B34" s="173"/>
      <c r="C34" s="159" t="s">
        <v>27</v>
      </c>
      <c r="D34" s="160"/>
      <c r="E34" s="161" t="s">
        <v>155</v>
      </c>
      <c r="F34" s="161"/>
      <c r="G34" s="25" t="s">
        <v>184</v>
      </c>
      <c r="H34" s="172" t="s">
        <v>186</v>
      </c>
      <c r="I34" s="173"/>
      <c r="J34" s="100" t="s">
        <v>187</v>
      </c>
      <c r="K34" s="100" t="s">
        <v>191</v>
      </c>
      <c r="L34" s="88" t="s">
        <v>145</v>
      </c>
      <c r="M34" s="27">
        <v>3</v>
      </c>
      <c r="N34" s="97">
        <v>324.27999999999997</v>
      </c>
      <c r="O34" s="71">
        <f t="shared" si="0"/>
        <v>972.83999999999992</v>
      </c>
      <c r="P34" s="104" t="s">
        <v>9</v>
      </c>
      <c r="Q34" s="52"/>
    </row>
    <row r="35" spans="1:17" ht="15.6" x14ac:dyDescent="0.25">
      <c r="A35" s="172" t="s">
        <v>54</v>
      </c>
      <c r="B35" s="173"/>
      <c r="C35" s="159" t="s">
        <v>27</v>
      </c>
      <c r="D35" s="160"/>
      <c r="E35" s="161" t="s">
        <v>155</v>
      </c>
      <c r="F35" s="161"/>
      <c r="G35" s="25" t="s">
        <v>184</v>
      </c>
      <c r="H35" s="172" t="s">
        <v>188</v>
      </c>
      <c r="I35" s="173"/>
      <c r="J35" s="99" t="s">
        <v>189</v>
      </c>
      <c r="K35" s="100" t="s">
        <v>190</v>
      </c>
      <c r="L35" s="81" t="s">
        <v>145</v>
      </c>
      <c r="M35" s="27">
        <v>19</v>
      </c>
      <c r="N35" s="97">
        <v>145.82</v>
      </c>
      <c r="O35" s="71">
        <f t="shared" si="0"/>
        <v>2770.58</v>
      </c>
      <c r="P35" s="104" t="s">
        <v>9</v>
      </c>
      <c r="Q35" s="52"/>
    </row>
    <row r="36" spans="1:17" ht="31.2" x14ac:dyDescent="0.25">
      <c r="A36" s="172" t="s">
        <v>37</v>
      </c>
      <c r="B36" s="173"/>
      <c r="C36" s="159" t="s">
        <v>27</v>
      </c>
      <c r="D36" s="160"/>
      <c r="E36" s="161" t="s">
        <v>155</v>
      </c>
      <c r="F36" s="161"/>
      <c r="G36" s="87" t="s">
        <v>184</v>
      </c>
      <c r="H36" s="172" t="s">
        <v>194</v>
      </c>
      <c r="I36" s="173"/>
      <c r="J36" s="99" t="s">
        <v>193</v>
      </c>
      <c r="K36" s="100" t="s">
        <v>192</v>
      </c>
      <c r="L36" s="81" t="s">
        <v>145</v>
      </c>
      <c r="M36" s="27">
        <v>4</v>
      </c>
      <c r="N36" s="97">
        <v>202.86</v>
      </c>
      <c r="O36" s="71">
        <f t="shared" si="0"/>
        <v>811.44</v>
      </c>
      <c r="P36" s="104" t="s">
        <v>9</v>
      </c>
      <c r="Q36" s="52"/>
    </row>
    <row r="37" spans="1:17" ht="31.2" x14ac:dyDescent="0.25">
      <c r="A37" s="172" t="s">
        <v>30</v>
      </c>
      <c r="B37" s="173"/>
      <c r="C37" s="159" t="s">
        <v>55</v>
      </c>
      <c r="D37" s="160"/>
      <c r="E37" s="161" t="s">
        <v>155</v>
      </c>
      <c r="F37" s="161"/>
      <c r="G37" s="87" t="s">
        <v>184</v>
      </c>
      <c r="H37" s="172" t="s">
        <v>194</v>
      </c>
      <c r="I37" s="173"/>
      <c r="J37" s="99" t="s">
        <v>193</v>
      </c>
      <c r="K37" s="100" t="s">
        <v>192</v>
      </c>
      <c r="L37" s="81" t="s">
        <v>145</v>
      </c>
      <c r="M37" s="27">
        <v>4</v>
      </c>
      <c r="N37" s="97">
        <v>202.86</v>
      </c>
      <c r="O37" s="71">
        <f t="shared" si="0"/>
        <v>811.44</v>
      </c>
      <c r="P37" s="104" t="s">
        <v>9</v>
      </c>
      <c r="Q37" s="52"/>
    </row>
    <row r="38" spans="1:17" ht="31.2" x14ac:dyDescent="0.25">
      <c r="A38" s="172" t="s">
        <v>54</v>
      </c>
      <c r="B38" s="173"/>
      <c r="C38" s="159" t="s">
        <v>27</v>
      </c>
      <c r="D38" s="160"/>
      <c r="E38" s="161" t="s">
        <v>155</v>
      </c>
      <c r="F38" s="161"/>
      <c r="G38" s="87" t="s">
        <v>184</v>
      </c>
      <c r="H38" s="172" t="s">
        <v>195</v>
      </c>
      <c r="I38" s="173"/>
      <c r="J38" s="99" t="s">
        <v>193</v>
      </c>
      <c r="K38" s="100" t="s">
        <v>192</v>
      </c>
      <c r="L38" s="81" t="s">
        <v>145</v>
      </c>
      <c r="M38" s="27">
        <v>87</v>
      </c>
      <c r="N38" s="97">
        <v>202.86</v>
      </c>
      <c r="O38" s="71">
        <f t="shared" si="0"/>
        <v>17648.82</v>
      </c>
      <c r="P38" s="104" t="s">
        <v>9</v>
      </c>
      <c r="Q38" s="52"/>
    </row>
    <row r="39" spans="1:17" ht="31.2" x14ac:dyDescent="0.25">
      <c r="A39" s="172" t="s">
        <v>36</v>
      </c>
      <c r="B39" s="173"/>
      <c r="C39" s="159" t="s">
        <v>27</v>
      </c>
      <c r="D39" s="160"/>
      <c r="E39" s="161" t="s">
        <v>155</v>
      </c>
      <c r="F39" s="161"/>
      <c r="G39" s="104" t="s">
        <v>184</v>
      </c>
      <c r="H39" s="172" t="s">
        <v>188</v>
      </c>
      <c r="I39" s="173"/>
      <c r="J39" s="101" t="s">
        <v>196</v>
      </c>
      <c r="K39" s="100" t="s">
        <v>192</v>
      </c>
      <c r="L39" s="105" t="s">
        <v>145</v>
      </c>
      <c r="M39" s="27">
        <v>16</v>
      </c>
      <c r="N39" s="97">
        <v>202.86</v>
      </c>
      <c r="O39" s="71">
        <f t="shared" si="0"/>
        <v>3245.76</v>
      </c>
      <c r="P39" s="104" t="s">
        <v>9</v>
      </c>
      <c r="Q39" s="52"/>
    </row>
    <row r="40" spans="1:17" ht="31.2" x14ac:dyDescent="0.25">
      <c r="A40" s="172" t="s">
        <v>30</v>
      </c>
      <c r="B40" s="173"/>
      <c r="C40" s="159" t="s">
        <v>27</v>
      </c>
      <c r="D40" s="160"/>
      <c r="E40" s="161" t="s">
        <v>155</v>
      </c>
      <c r="F40" s="161"/>
      <c r="G40" s="104" t="s">
        <v>184</v>
      </c>
      <c r="H40" s="172" t="s">
        <v>188</v>
      </c>
      <c r="I40" s="173"/>
      <c r="J40" s="101" t="s">
        <v>196</v>
      </c>
      <c r="K40" s="100" t="s">
        <v>192</v>
      </c>
      <c r="L40" s="105" t="s">
        <v>145</v>
      </c>
      <c r="M40" s="27">
        <v>8</v>
      </c>
      <c r="N40" s="97">
        <v>202.86</v>
      </c>
      <c r="O40" s="71">
        <f t="shared" si="0"/>
        <v>1622.88</v>
      </c>
      <c r="P40" s="104" t="s">
        <v>9</v>
      </c>
      <c r="Q40" s="52"/>
    </row>
    <row r="41" spans="1:17" ht="31.2" x14ac:dyDescent="0.25">
      <c r="A41" s="172" t="s">
        <v>54</v>
      </c>
      <c r="B41" s="173"/>
      <c r="C41" s="159" t="s">
        <v>27</v>
      </c>
      <c r="D41" s="160"/>
      <c r="E41" s="161" t="s">
        <v>155</v>
      </c>
      <c r="F41" s="161"/>
      <c r="G41" s="25" t="s">
        <v>184</v>
      </c>
      <c r="H41" s="172" t="s">
        <v>188</v>
      </c>
      <c r="I41" s="173"/>
      <c r="J41" s="101" t="s">
        <v>196</v>
      </c>
      <c r="K41" s="100" t="s">
        <v>192</v>
      </c>
      <c r="L41" s="81" t="s">
        <v>145</v>
      </c>
      <c r="M41" s="27">
        <v>16</v>
      </c>
      <c r="N41" s="97">
        <v>202.86</v>
      </c>
      <c r="O41" s="71">
        <f t="shared" si="0"/>
        <v>3245.76</v>
      </c>
      <c r="P41" s="104" t="s">
        <v>9</v>
      </c>
      <c r="Q41" s="52"/>
    </row>
    <row r="42" spans="1:17" ht="31.2" x14ac:dyDescent="0.25">
      <c r="A42" s="172" t="s">
        <v>30</v>
      </c>
      <c r="B42" s="173"/>
      <c r="C42" s="159" t="s">
        <v>55</v>
      </c>
      <c r="D42" s="160"/>
      <c r="E42" s="161" t="s">
        <v>155</v>
      </c>
      <c r="F42" s="161"/>
      <c r="G42" s="87" t="s">
        <v>184</v>
      </c>
      <c r="H42" s="172" t="s">
        <v>188</v>
      </c>
      <c r="I42" s="173"/>
      <c r="J42" s="101" t="s">
        <v>196</v>
      </c>
      <c r="K42" s="100" t="s">
        <v>192</v>
      </c>
      <c r="L42" s="81" t="s">
        <v>145</v>
      </c>
      <c r="M42" s="27">
        <v>24</v>
      </c>
      <c r="N42" s="97">
        <v>215.74</v>
      </c>
      <c r="O42" s="71">
        <f t="shared" si="0"/>
        <v>5177.76</v>
      </c>
      <c r="P42" s="104" t="s">
        <v>9</v>
      </c>
      <c r="Q42" s="52"/>
    </row>
    <row r="43" spans="1:17" ht="31.2" x14ac:dyDescent="0.25">
      <c r="A43" s="159" t="s">
        <v>34</v>
      </c>
      <c r="B43" s="160"/>
      <c r="C43" s="159" t="s">
        <v>27</v>
      </c>
      <c r="D43" s="160"/>
      <c r="E43" s="161" t="s">
        <v>155</v>
      </c>
      <c r="F43" s="161"/>
      <c r="G43" s="104" t="s">
        <v>184</v>
      </c>
      <c r="H43" s="172" t="s">
        <v>188</v>
      </c>
      <c r="I43" s="173"/>
      <c r="J43" s="101" t="s">
        <v>196</v>
      </c>
      <c r="K43" s="100" t="s">
        <v>192</v>
      </c>
      <c r="L43" s="105" t="s">
        <v>145</v>
      </c>
      <c r="M43" s="27">
        <v>20</v>
      </c>
      <c r="N43" s="97">
        <v>215.74</v>
      </c>
      <c r="O43" s="71">
        <f t="shared" si="0"/>
        <v>4314.8</v>
      </c>
      <c r="P43" s="104" t="s">
        <v>9</v>
      </c>
      <c r="Q43" s="52"/>
    </row>
    <row r="44" spans="1:17" ht="31.2" x14ac:dyDescent="0.25">
      <c r="A44" s="159" t="s">
        <v>37</v>
      </c>
      <c r="B44" s="160"/>
      <c r="C44" s="159" t="s">
        <v>27</v>
      </c>
      <c r="D44" s="160"/>
      <c r="E44" s="161" t="s">
        <v>155</v>
      </c>
      <c r="F44" s="161"/>
      <c r="G44" s="104" t="s">
        <v>184</v>
      </c>
      <c r="H44" s="172" t="s">
        <v>188</v>
      </c>
      <c r="I44" s="173"/>
      <c r="J44" s="101" t="s">
        <v>196</v>
      </c>
      <c r="K44" s="100" t="s">
        <v>192</v>
      </c>
      <c r="L44" s="105" t="s">
        <v>145</v>
      </c>
      <c r="M44" s="27">
        <v>2</v>
      </c>
      <c r="N44" s="97">
        <v>215.74</v>
      </c>
      <c r="O44" s="71">
        <f t="shared" si="0"/>
        <v>431.48</v>
      </c>
      <c r="P44" s="104" t="s">
        <v>9</v>
      </c>
      <c r="Q44" s="52"/>
    </row>
    <row r="45" spans="1:17" ht="31.2" x14ac:dyDescent="0.25">
      <c r="A45" s="159" t="s">
        <v>54</v>
      </c>
      <c r="B45" s="160"/>
      <c r="C45" s="159" t="s">
        <v>27</v>
      </c>
      <c r="D45" s="160"/>
      <c r="E45" s="161" t="s">
        <v>155</v>
      </c>
      <c r="F45" s="161"/>
      <c r="G45" s="87" t="s">
        <v>184</v>
      </c>
      <c r="H45" s="172" t="s">
        <v>188</v>
      </c>
      <c r="I45" s="173"/>
      <c r="J45" s="101" t="s">
        <v>196</v>
      </c>
      <c r="K45" s="100" t="s">
        <v>192</v>
      </c>
      <c r="L45" s="81" t="s">
        <v>145</v>
      </c>
      <c r="M45" s="27">
        <v>82</v>
      </c>
      <c r="N45" s="97">
        <v>215.74</v>
      </c>
      <c r="O45" s="71">
        <f t="shared" si="0"/>
        <v>17690.68</v>
      </c>
      <c r="P45" s="104" t="s">
        <v>9</v>
      </c>
      <c r="Q45" s="52"/>
    </row>
    <row r="46" spans="1:17" ht="31.2" x14ac:dyDescent="0.25">
      <c r="A46" s="159" t="s">
        <v>34</v>
      </c>
      <c r="B46" s="160"/>
      <c r="C46" s="159" t="s">
        <v>27</v>
      </c>
      <c r="D46" s="160"/>
      <c r="E46" s="161" t="s">
        <v>155</v>
      </c>
      <c r="F46" s="161"/>
      <c r="G46" s="25" t="s">
        <v>180</v>
      </c>
      <c r="H46" s="172" t="s">
        <v>197</v>
      </c>
      <c r="I46" s="173"/>
      <c r="J46" s="99" t="s">
        <v>161</v>
      </c>
      <c r="K46" s="100" t="s">
        <v>198</v>
      </c>
      <c r="L46" s="81" t="s">
        <v>145</v>
      </c>
      <c r="M46" s="27">
        <v>38</v>
      </c>
      <c r="N46" s="97">
        <v>76.099999999999994</v>
      </c>
      <c r="O46" s="71">
        <f t="shared" si="0"/>
        <v>2891.7999999999997</v>
      </c>
      <c r="P46" s="104" t="s">
        <v>9</v>
      </c>
      <c r="Q46" s="52"/>
    </row>
    <row r="47" spans="1:17" ht="31.2" x14ac:dyDescent="0.25">
      <c r="A47" s="172" t="s">
        <v>30</v>
      </c>
      <c r="B47" s="173"/>
      <c r="C47" s="159" t="s">
        <v>27</v>
      </c>
      <c r="D47" s="160"/>
      <c r="E47" s="161" t="s">
        <v>155</v>
      </c>
      <c r="F47" s="161"/>
      <c r="G47" s="87" t="s">
        <v>184</v>
      </c>
      <c r="H47" s="172" t="s">
        <v>200</v>
      </c>
      <c r="I47" s="173"/>
      <c r="J47" s="99" t="s">
        <v>201</v>
      </c>
      <c r="K47" s="100" t="s">
        <v>199</v>
      </c>
      <c r="L47" s="81" t="s">
        <v>145</v>
      </c>
      <c r="M47" s="27">
        <v>6</v>
      </c>
      <c r="N47" s="97">
        <v>600.47</v>
      </c>
      <c r="O47" s="71">
        <f t="shared" si="0"/>
        <v>3602.82</v>
      </c>
      <c r="P47" s="104" t="s">
        <v>9</v>
      </c>
      <c r="Q47" s="52"/>
    </row>
    <row r="48" spans="1:17" ht="15.6" x14ac:dyDescent="0.25">
      <c r="A48" s="172" t="s">
        <v>30</v>
      </c>
      <c r="B48" s="173"/>
      <c r="C48" s="159" t="s">
        <v>55</v>
      </c>
      <c r="D48" s="160"/>
      <c r="E48" s="161" t="s">
        <v>155</v>
      </c>
      <c r="F48" s="161"/>
      <c r="G48" s="87" t="s">
        <v>184</v>
      </c>
      <c r="H48" s="172" t="s">
        <v>202</v>
      </c>
      <c r="I48" s="173"/>
      <c r="J48" s="101" t="s">
        <v>203</v>
      </c>
      <c r="K48" s="100" t="s">
        <v>192</v>
      </c>
      <c r="L48" s="81" t="s">
        <v>145</v>
      </c>
      <c r="M48" s="27">
        <v>32</v>
      </c>
      <c r="N48" s="97">
        <v>207</v>
      </c>
      <c r="O48" s="71">
        <f t="shared" si="0"/>
        <v>6624</v>
      </c>
      <c r="P48" s="104" t="s">
        <v>9</v>
      </c>
      <c r="Q48" s="52"/>
    </row>
    <row r="49" spans="1:17" ht="15.6" x14ac:dyDescent="0.25">
      <c r="A49" s="172" t="s">
        <v>30</v>
      </c>
      <c r="B49" s="173"/>
      <c r="C49" s="159" t="s">
        <v>55</v>
      </c>
      <c r="D49" s="160"/>
      <c r="E49" s="161" t="s">
        <v>155</v>
      </c>
      <c r="F49" s="161"/>
      <c r="G49" s="25" t="s">
        <v>184</v>
      </c>
      <c r="H49" s="172" t="s">
        <v>186</v>
      </c>
      <c r="I49" s="173"/>
      <c r="J49" s="102" t="s">
        <v>204</v>
      </c>
      <c r="K49" s="100" t="s">
        <v>191</v>
      </c>
      <c r="L49" s="81" t="s">
        <v>145</v>
      </c>
      <c r="M49" s="27">
        <v>46</v>
      </c>
      <c r="N49" s="97">
        <v>312.41000000000003</v>
      </c>
      <c r="O49" s="71">
        <f t="shared" si="0"/>
        <v>14370.86</v>
      </c>
      <c r="P49" s="104" t="s">
        <v>9</v>
      </c>
      <c r="Q49" s="52"/>
    </row>
    <row r="50" spans="1:17" ht="31.2" x14ac:dyDescent="0.25">
      <c r="A50" s="172" t="s">
        <v>37</v>
      </c>
      <c r="B50" s="173"/>
      <c r="C50" s="159" t="s">
        <v>27</v>
      </c>
      <c r="D50" s="160"/>
      <c r="E50" s="161" t="s">
        <v>155</v>
      </c>
      <c r="F50" s="161"/>
      <c r="G50" s="25" t="s">
        <v>205</v>
      </c>
      <c r="H50" s="172" t="s">
        <v>206</v>
      </c>
      <c r="I50" s="173"/>
      <c r="J50" s="101" t="s">
        <v>208</v>
      </c>
      <c r="K50" s="100" t="s">
        <v>207</v>
      </c>
      <c r="L50" s="81" t="s">
        <v>145</v>
      </c>
      <c r="M50" s="27">
        <v>1</v>
      </c>
      <c r="N50" s="97">
        <v>257.5</v>
      </c>
      <c r="O50" s="71">
        <f t="shared" si="0"/>
        <v>257.5</v>
      </c>
      <c r="P50" s="104" t="s">
        <v>9</v>
      </c>
      <c r="Q50" s="52"/>
    </row>
    <row r="51" spans="1:17" ht="15.6" x14ac:dyDescent="0.25">
      <c r="A51" s="172" t="s">
        <v>54</v>
      </c>
      <c r="B51" s="173"/>
      <c r="C51" s="159" t="s">
        <v>27</v>
      </c>
      <c r="D51" s="160"/>
      <c r="E51" s="161" t="s">
        <v>155</v>
      </c>
      <c r="F51" s="161"/>
      <c r="G51" s="87" t="s">
        <v>209</v>
      </c>
      <c r="H51" s="172" t="s">
        <v>213</v>
      </c>
      <c r="I51" s="173"/>
      <c r="J51" s="99" t="s">
        <v>210</v>
      </c>
      <c r="K51" s="100"/>
      <c r="L51" s="81" t="s">
        <v>145</v>
      </c>
      <c r="M51" s="27">
        <v>66</v>
      </c>
      <c r="N51" s="97">
        <v>335.16</v>
      </c>
      <c r="O51" s="71">
        <f t="shared" si="0"/>
        <v>22120.560000000001</v>
      </c>
      <c r="P51" s="104" t="s">
        <v>9</v>
      </c>
      <c r="Q51" s="52"/>
    </row>
    <row r="52" spans="1:17" ht="15.6" x14ac:dyDescent="0.25">
      <c r="A52" s="172" t="s">
        <v>54</v>
      </c>
      <c r="B52" s="173"/>
      <c r="C52" s="159" t="s">
        <v>27</v>
      </c>
      <c r="D52" s="160"/>
      <c r="E52" s="161" t="s">
        <v>155</v>
      </c>
      <c r="F52" s="161"/>
      <c r="G52" s="25" t="s">
        <v>209</v>
      </c>
      <c r="H52" s="172" t="s">
        <v>211</v>
      </c>
      <c r="I52" s="173"/>
      <c r="J52" s="101" t="s">
        <v>212</v>
      </c>
      <c r="K52" s="100"/>
      <c r="L52" s="81" t="s">
        <v>145</v>
      </c>
      <c r="M52" s="27">
        <v>6</v>
      </c>
      <c r="N52" s="97">
        <v>217.17</v>
      </c>
      <c r="O52" s="71">
        <f t="shared" si="0"/>
        <v>1303.02</v>
      </c>
      <c r="P52" s="104" t="s">
        <v>9</v>
      </c>
      <c r="Q52" s="52"/>
    </row>
    <row r="53" spans="1:17" ht="15.6" x14ac:dyDescent="0.25">
      <c r="A53" s="172" t="s">
        <v>54</v>
      </c>
      <c r="B53" s="173"/>
      <c r="C53" s="159" t="s">
        <v>27</v>
      </c>
      <c r="D53" s="160"/>
      <c r="E53" s="161" t="s">
        <v>155</v>
      </c>
      <c r="F53" s="161"/>
      <c r="G53" s="87" t="s">
        <v>209</v>
      </c>
      <c r="H53" s="172" t="s">
        <v>213</v>
      </c>
      <c r="I53" s="173"/>
      <c r="J53" s="99" t="s">
        <v>214</v>
      </c>
      <c r="K53" s="100"/>
      <c r="L53" s="81" t="s">
        <v>145</v>
      </c>
      <c r="M53" s="27">
        <v>10</v>
      </c>
      <c r="N53" s="97">
        <v>408.12</v>
      </c>
      <c r="O53" s="71">
        <f t="shared" si="0"/>
        <v>4081.2</v>
      </c>
      <c r="P53" s="104" t="s">
        <v>9</v>
      </c>
      <c r="Q53" s="52"/>
    </row>
    <row r="54" spans="1:17" ht="15.6" x14ac:dyDescent="0.25">
      <c r="A54" s="172" t="s">
        <v>30</v>
      </c>
      <c r="B54" s="173"/>
      <c r="C54" s="159" t="s">
        <v>55</v>
      </c>
      <c r="D54" s="160"/>
      <c r="E54" s="161" t="s">
        <v>155</v>
      </c>
      <c r="F54" s="161"/>
      <c r="G54" s="25" t="s">
        <v>184</v>
      </c>
      <c r="H54" s="172" t="s">
        <v>188</v>
      </c>
      <c r="I54" s="173"/>
      <c r="J54" s="101" t="s">
        <v>216</v>
      </c>
      <c r="K54" s="100" t="s">
        <v>215</v>
      </c>
      <c r="L54" s="81" t="s">
        <v>145</v>
      </c>
      <c r="M54" s="27">
        <v>58</v>
      </c>
      <c r="N54" s="97">
        <v>207</v>
      </c>
      <c r="O54" s="71">
        <f t="shared" si="0"/>
        <v>12006</v>
      </c>
      <c r="P54" s="104" t="s">
        <v>9</v>
      </c>
      <c r="Q54" s="52"/>
    </row>
    <row r="55" spans="1:17" ht="31.2" x14ac:dyDescent="0.25">
      <c r="A55" s="172" t="s">
        <v>54</v>
      </c>
      <c r="B55" s="173"/>
      <c r="C55" s="159" t="s">
        <v>27</v>
      </c>
      <c r="D55" s="160"/>
      <c r="E55" s="161" t="s">
        <v>155</v>
      </c>
      <c r="F55" s="161"/>
      <c r="G55" s="25" t="s">
        <v>184</v>
      </c>
      <c r="H55" s="172" t="s">
        <v>188</v>
      </c>
      <c r="I55" s="173"/>
      <c r="J55" s="101" t="s">
        <v>217</v>
      </c>
      <c r="K55" s="100" t="s">
        <v>218</v>
      </c>
      <c r="L55" s="81" t="s">
        <v>145</v>
      </c>
      <c r="M55" s="27">
        <v>200</v>
      </c>
      <c r="N55" s="97">
        <v>177.56</v>
      </c>
      <c r="O55" s="71">
        <f t="shared" si="0"/>
        <v>35512</v>
      </c>
      <c r="P55" s="104" t="s">
        <v>9</v>
      </c>
      <c r="Q55" s="52"/>
    </row>
    <row r="56" spans="1:17" ht="15.6" x14ac:dyDescent="0.25">
      <c r="A56" s="172" t="s">
        <v>35</v>
      </c>
      <c r="B56" s="173"/>
      <c r="C56" s="159" t="s">
        <v>55</v>
      </c>
      <c r="D56" s="160"/>
      <c r="E56" s="161" t="s">
        <v>155</v>
      </c>
      <c r="F56" s="161"/>
      <c r="G56" s="25" t="s">
        <v>184</v>
      </c>
      <c r="H56" s="172" t="s">
        <v>219</v>
      </c>
      <c r="I56" s="173"/>
      <c r="J56" s="101" t="s">
        <v>221</v>
      </c>
      <c r="K56" s="100" t="s">
        <v>220</v>
      </c>
      <c r="L56" s="81" t="s">
        <v>145</v>
      </c>
      <c r="M56" s="27">
        <v>204</v>
      </c>
      <c r="N56" s="97">
        <v>104</v>
      </c>
      <c r="O56" s="71">
        <f t="shared" si="0"/>
        <v>21216</v>
      </c>
      <c r="P56" s="104" t="s">
        <v>9</v>
      </c>
      <c r="Q56" s="52"/>
    </row>
    <row r="57" spans="1:17" ht="15.6" x14ac:dyDescent="0.25">
      <c r="A57" s="172" t="s">
        <v>36</v>
      </c>
      <c r="B57" s="173"/>
      <c r="C57" s="159" t="s">
        <v>27</v>
      </c>
      <c r="D57" s="160"/>
      <c r="E57" s="161" t="s">
        <v>155</v>
      </c>
      <c r="F57" s="161"/>
      <c r="G57" s="25" t="s">
        <v>184</v>
      </c>
      <c r="H57" s="172" t="s">
        <v>222</v>
      </c>
      <c r="I57" s="173"/>
      <c r="J57" s="99" t="s">
        <v>223</v>
      </c>
      <c r="K57" s="100" t="s">
        <v>224</v>
      </c>
      <c r="L57" s="81" t="s">
        <v>145</v>
      </c>
      <c r="M57" s="27">
        <v>24</v>
      </c>
      <c r="N57" s="97">
        <v>214.82</v>
      </c>
      <c r="O57" s="71">
        <f t="shared" si="0"/>
        <v>5155.68</v>
      </c>
      <c r="P57" s="104" t="s">
        <v>9</v>
      </c>
      <c r="Q57" s="52"/>
    </row>
    <row r="58" spans="1:17" ht="15.6" x14ac:dyDescent="0.25">
      <c r="A58" s="172" t="s">
        <v>36</v>
      </c>
      <c r="B58" s="173"/>
      <c r="C58" s="159" t="s">
        <v>27</v>
      </c>
      <c r="D58" s="160"/>
      <c r="E58" s="161" t="s">
        <v>155</v>
      </c>
      <c r="F58" s="161"/>
      <c r="G58" s="25" t="s">
        <v>184</v>
      </c>
      <c r="H58" s="172" t="s">
        <v>225</v>
      </c>
      <c r="I58" s="173"/>
      <c r="J58" s="101" t="s">
        <v>227</v>
      </c>
      <c r="K58" s="100" t="s">
        <v>226</v>
      </c>
      <c r="L58" s="81" t="s">
        <v>145</v>
      </c>
      <c r="M58" s="27">
        <v>8</v>
      </c>
      <c r="N58" s="97">
        <v>309.58</v>
      </c>
      <c r="O58" s="71">
        <f t="shared" si="0"/>
        <v>2476.64</v>
      </c>
      <c r="P58" s="104" t="s">
        <v>9</v>
      </c>
      <c r="Q58" s="52"/>
    </row>
    <row r="59" spans="1:17" ht="15.6" x14ac:dyDescent="0.25">
      <c r="A59" s="172" t="s">
        <v>54</v>
      </c>
      <c r="B59" s="173"/>
      <c r="C59" s="159" t="s">
        <v>27</v>
      </c>
      <c r="D59" s="160"/>
      <c r="E59" s="161" t="s">
        <v>155</v>
      </c>
      <c r="F59" s="161"/>
      <c r="G59" s="25" t="s">
        <v>184</v>
      </c>
      <c r="H59" s="172" t="s">
        <v>228</v>
      </c>
      <c r="I59" s="173"/>
      <c r="J59" s="101" t="s">
        <v>229</v>
      </c>
      <c r="K59" s="100"/>
      <c r="L59" s="81" t="s">
        <v>145</v>
      </c>
      <c r="M59" s="27">
        <v>3</v>
      </c>
      <c r="N59" s="97">
        <v>793.04</v>
      </c>
      <c r="O59" s="71">
        <f t="shared" si="0"/>
        <v>2379.12</v>
      </c>
      <c r="P59" s="104" t="s">
        <v>9</v>
      </c>
      <c r="Q59" s="52"/>
    </row>
    <row r="60" spans="1:17" ht="15.6" x14ac:dyDescent="0.25">
      <c r="A60" s="172" t="s">
        <v>54</v>
      </c>
      <c r="B60" s="173"/>
      <c r="C60" s="159" t="s">
        <v>27</v>
      </c>
      <c r="D60" s="160"/>
      <c r="E60" s="161" t="s">
        <v>155</v>
      </c>
      <c r="F60" s="161"/>
      <c r="G60" s="25" t="s">
        <v>184</v>
      </c>
      <c r="H60" s="172" t="s">
        <v>228</v>
      </c>
      <c r="I60" s="173"/>
      <c r="J60" s="101" t="s">
        <v>230</v>
      </c>
      <c r="K60" s="100"/>
      <c r="L60" s="81" t="s">
        <v>145</v>
      </c>
      <c r="M60" s="27">
        <v>6</v>
      </c>
      <c r="N60" s="97">
        <v>910.8</v>
      </c>
      <c r="O60" s="71">
        <f t="shared" si="0"/>
        <v>5464.7999999999993</v>
      </c>
      <c r="P60" s="104" t="s">
        <v>9</v>
      </c>
      <c r="Q60" s="52"/>
    </row>
    <row r="61" spans="1:17" ht="46.8" x14ac:dyDescent="0.25">
      <c r="A61" s="172" t="s">
        <v>30</v>
      </c>
      <c r="B61" s="173"/>
      <c r="C61" s="159" t="s">
        <v>6</v>
      </c>
      <c r="D61" s="160"/>
      <c r="E61" s="161" t="s">
        <v>155</v>
      </c>
      <c r="F61" s="161"/>
      <c r="G61" s="87" t="s">
        <v>232</v>
      </c>
      <c r="H61" s="172" t="s">
        <v>157</v>
      </c>
      <c r="I61" s="173"/>
      <c r="J61" s="99" t="s">
        <v>231</v>
      </c>
      <c r="K61" s="100"/>
      <c r="L61" s="81" t="s">
        <v>145</v>
      </c>
      <c r="M61" s="27">
        <v>1</v>
      </c>
      <c r="N61" s="97">
        <v>1370.99</v>
      </c>
      <c r="O61" s="71">
        <f t="shared" si="0"/>
        <v>1370.99</v>
      </c>
      <c r="P61" s="104" t="s">
        <v>9</v>
      </c>
      <c r="Q61" s="52"/>
    </row>
    <row r="62" spans="1:17" ht="46.8" x14ac:dyDescent="0.25">
      <c r="A62" s="172" t="s">
        <v>30</v>
      </c>
      <c r="B62" s="173"/>
      <c r="C62" s="159" t="s">
        <v>6</v>
      </c>
      <c r="D62" s="160"/>
      <c r="E62" s="161" t="s">
        <v>155</v>
      </c>
      <c r="F62" s="161"/>
      <c r="G62" s="87" t="s">
        <v>232</v>
      </c>
      <c r="H62" s="172" t="s">
        <v>157</v>
      </c>
      <c r="I62" s="173"/>
      <c r="J62" s="99" t="s">
        <v>233</v>
      </c>
      <c r="K62" s="100"/>
      <c r="L62" s="81" t="s">
        <v>145</v>
      </c>
      <c r="M62" s="27">
        <v>2</v>
      </c>
      <c r="N62" s="97">
        <v>1589.07</v>
      </c>
      <c r="O62" s="71">
        <f t="shared" si="0"/>
        <v>3178.14</v>
      </c>
      <c r="P62" s="104" t="s">
        <v>9</v>
      </c>
      <c r="Q62" s="52"/>
    </row>
    <row r="63" spans="1:17" ht="46.8" x14ac:dyDescent="0.25">
      <c r="A63" s="172" t="s">
        <v>30</v>
      </c>
      <c r="B63" s="173"/>
      <c r="C63" s="159" t="s">
        <v>6</v>
      </c>
      <c r="D63" s="160"/>
      <c r="E63" s="161" t="s">
        <v>155</v>
      </c>
      <c r="F63" s="161"/>
      <c r="G63" s="87" t="s">
        <v>232</v>
      </c>
      <c r="H63" s="172" t="s">
        <v>157</v>
      </c>
      <c r="I63" s="173"/>
      <c r="J63" s="99" t="s">
        <v>234</v>
      </c>
      <c r="K63" s="100"/>
      <c r="L63" s="81" t="s">
        <v>145</v>
      </c>
      <c r="M63" s="27">
        <v>1</v>
      </c>
      <c r="N63" s="97">
        <v>1603.17</v>
      </c>
      <c r="O63" s="71">
        <f t="shared" si="0"/>
        <v>1603.17</v>
      </c>
      <c r="P63" s="104" t="s">
        <v>9</v>
      </c>
      <c r="Q63" s="52"/>
    </row>
    <row r="64" spans="1:17" ht="31.2" x14ac:dyDescent="0.25">
      <c r="A64" s="172" t="s">
        <v>54</v>
      </c>
      <c r="B64" s="173"/>
      <c r="C64" s="159" t="s">
        <v>139</v>
      </c>
      <c r="D64" s="160"/>
      <c r="E64" s="161" t="s">
        <v>155</v>
      </c>
      <c r="F64" s="161"/>
      <c r="G64" s="25" t="s">
        <v>205</v>
      </c>
      <c r="H64" s="172" t="s">
        <v>235</v>
      </c>
      <c r="I64" s="173"/>
      <c r="J64" s="101" t="s">
        <v>237</v>
      </c>
      <c r="K64" s="100" t="s">
        <v>236</v>
      </c>
      <c r="L64" s="81" t="s">
        <v>145</v>
      </c>
      <c r="M64" s="27">
        <v>28</v>
      </c>
      <c r="N64" s="97">
        <v>674</v>
      </c>
      <c r="O64" s="71">
        <f t="shared" si="0"/>
        <v>18872</v>
      </c>
      <c r="P64" s="104" t="s">
        <v>9</v>
      </c>
      <c r="Q64" s="52"/>
    </row>
    <row r="65" spans="1:17" ht="15.6" x14ac:dyDescent="0.25">
      <c r="A65" s="172" t="s">
        <v>54</v>
      </c>
      <c r="B65" s="173"/>
      <c r="C65" s="159" t="s">
        <v>139</v>
      </c>
      <c r="D65" s="160"/>
      <c r="E65" s="161" t="s">
        <v>155</v>
      </c>
      <c r="F65" s="161"/>
      <c r="G65" s="87" t="s">
        <v>239</v>
      </c>
      <c r="H65" s="172" t="s">
        <v>238</v>
      </c>
      <c r="I65" s="173"/>
      <c r="J65" s="99" t="s">
        <v>244</v>
      </c>
      <c r="K65" s="100" t="s">
        <v>240</v>
      </c>
      <c r="L65" s="81" t="s">
        <v>145</v>
      </c>
      <c r="M65" s="27">
        <v>35</v>
      </c>
      <c r="N65" s="97">
        <v>255.78</v>
      </c>
      <c r="O65" s="71">
        <f t="shared" si="0"/>
        <v>8952.2999999999993</v>
      </c>
      <c r="P65" s="104" t="s">
        <v>9</v>
      </c>
      <c r="Q65" s="52"/>
    </row>
    <row r="66" spans="1:17" ht="15.6" x14ac:dyDescent="0.25">
      <c r="A66" s="172" t="s">
        <v>54</v>
      </c>
      <c r="B66" s="173"/>
      <c r="C66" s="159" t="s">
        <v>139</v>
      </c>
      <c r="D66" s="160"/>
      <c r="E66" s="161" t="s">
        <v>155</v>
      </c>
      <c r="F66" s="161"/>
      <c r="G66" s="87" t="s">
        <v>239</v>
      </c>
      <c r="H66" s="172" t="s">
        <v>241</v>
      </c>
      <c r="I66" s="173"/>
      <c r="J66" s="99" t="s">
        <v>245</v>
      </c>
      <c r="K66" s="100" t="s">
        <v>242</v>
      </c>
      <c r="L66" s="81" t="s">
        <v>145</v>
      </c>
      <c r="M66" s="27">
        <v>119</v>
      </c>
      <c r="N66" s="97">
        <v>226.2</v>
      </c>
      <c r="O66" s="71">
        <f t="shared" si="0"/>
        <v>26917.8</v>
      </c>
      <c r="P66" s="104" t="s">
        <v>9</v>
      </c>
      <c r="Q66" s="52"/>
    </row>
    <row r="67" spans="1:17" ht="32.4" customHeight="1" x14ac:dyDescent="0.25">
      <c r="A67" s="172" t="s">
        <v>54</v>
      </c>
      <c r="B67" s="173"/>
      <c r="C67" s="159" t="s">
        <v>139</v>
      </c>
      <c r="D67" s="160"/>
      <c r="E67" s="161" t="s">
        <v>155</v>
      </c>
      <c r="F67" s="161"/>
      <c r="G67" s="87" t="s">
        <v>239</v>
      </c>
      <c r="H67" s="172" t="s">
        <v>238</v>
      </c>
      <c r="I67" s="173"/>
      <c r="J67" s="99" t="s">
        <v>243</v>
      </c>
      <c r="K67" s="100" t="s">
        <v>240</v>
      </c>
      <c r="L67" s="81" t="s">
        <v>145</v>
      </c>
      <c r="M67" s="27">
        <v>6</v>
      </c>
      <c r="N67" s="97">
        <v>266.8</v>
      </c>
      <c r="O67" s="71">
        <f t="shared" si="0"/>
        <v>1600.8000000000002</v>
      </c>
      <c r="P67" s="104" t="s">
        <v>9</v>
      </c>
      <c r="Q67" s="52"/>
    </row>
    <row r="68" spans="1:17" ht="31.95" customHeight="1" x14ac:dyDescent="0.25">
      <c r="A68" s="172" t="s">
        <v>54</v>
      </c>
      <c r="B68" s="173"/>
      <c r="C68" s="159" t="s">
        <v>139</v>
      </c>
      <c r="D68" s="160"/>
      <c r="E68" s="161" t="s">
        <v>155</v>
      </c>
      <c r="F68" s="161"/>
      <c r="G68" s="87" t="s">
        <v>239</v>
      </c>
      <c r="H68" s="172" t="s">
        <v>238</v>
      </c>
      <c r="I68" s="173"/>
      <c r="J68" s="101" t="s">
        <v>246</v>
      </c>
      <c r="K68" s="100" t="s">
        <v>247</v>
      </c>
      <c r="L68" s="81" t="s">
        <v>145</v>
      </c>
      <c r="M68" s="27">
        <v>5</v>
      </c>
      <c r="N68" s="97">
        <v>336.4</v>
      </c>
      <c r="O68" s="71">
        <f t="shared" ref="O68:O135" si="1">$M68*$N68</f>
        <v>1682</v>
      </c>
      <c r="P68" s="104" t="s">
        <v>9</v>
      </c>
      <c r="Q68" s="52"/>
    </row>
    <row r="69" spans="1:17" ht="15.6" x14ac:dyDescent="0.25">
      <c r="A69" s="172" t="s">
        <v>54</v>
      </c>
      <c r="B69" s="173"/>
      <c r="C69" s="159" t="s">
        <v>139</v>
      </c>
      <c r="D69" s="160"/>
      <c r="E69" s="161" t="s">
        <v>155</v>
      </c>
      <c r="F69" s="161"/>
      <c r="G69" s="87" t="s">
        <v>239</v>
      </c>
      <c r="H69" s="172" t="s">
        <v>241</v>
      </c>
      <c r="I69" s="173"/>
      <c r="J69" s="99" t="s">
        <v>248</v>
      </c>
      <c r="K69" s="100" t="s">
        <v>249</v>
      </c>
      <c r="L69" s="81" t="s">
        <v>145</v>
      </c>
      <c r="M69" s="27">
        <v>8</v>
      </c>
      <c r="N69" s="97">
        <v>301.60000000000002</v>
      </c>
      <c r="O69" s="71">
        <f t="shared" si="1"/>
        <v>2412.8000000000002</v>
      </c>
      <c r="P69" s="104" t="s">
        <v>9</v>
      </c>
      <c r="Q69" s="52"/>
    </row>
    <row r="70" spans="1:17" ht="31.2" x14ac:dyDescent="0.25">
      <c r="A70" s="172" t="s">
        <v>54</v>
      </c>
      <c r="B70" s="173"/>
      <c r="C70" s="159" t="s">
        <v>139</v>
      </c>
      <c r="D70" s="160"/>
      <c r="E70" s="161" t="s">
        <v>155</v>
      </c>
      <c r="F70" s="161"/>
      <c r="G70" s="25" t="s">
        <v>250</v>
      </c>
      <c r="H70" s="172" t="s">
        <v>251</v>
      </c>
      <c r="I70" s="173"/>
      <c r="J70" s="101" t="s">
        <v>253</v>
      </c>
      <c r="K70" s="100" t="s">
        <v>252</v>
      </c>
      <c r="L70" s="81" t="s">
        <v>145</v>
      </c>
      <c r="M70" s="27">
        <v>2</v>
      </c>
      <c r="N70" s="97">
        <v>1480.05</v>
      </c>
      <c r="O70" s="71">
        <f t="shared" si="1"/>
        <v>2960.1</v>
      </c>
      <c r="P70" s="104" t="s">
        <v>9</v>
      </c>
      <c r="Q70" s="52"/>
    </row>
    <row r="71" spans="1:17" ht="46.8" x14ac:dyDescent="0.25">
      <c r="A71" s="172" t="s">
        <v>34</v>
      </c>
      <c r="B71" s="173"/>
      <c r="C71" s="159"/>
      <c r="D71" s="160"/>
      <c r="E71" s="161" t="s">
        <v>155</v>
      </c>
      <c r="F71" s="161"/>
      <c r="G71" s="104" t="s">
        <v>232</v>
      </c>
      <c r="H71" s="172" t="s">
        <v>254</v>
      </c>
      <c r="I71" s="173"/>
      <c r="J71" s="101" t="s">
        <v>255</v>
      </c>
      <c r="K71" s="100"/>
      <c r="L71" s="105" t="s">
        <v>145</v>
      </c>
      <c r="M71" s="27">
        <v>24</v>
      </c>
      <c r="N71" s="97">
        <v>267.89999999999998</v>
      </c>
      <c r="O71" s="71">
        <f t="shared" si="1"/>
        <v>6429.5999999999995</v>
      </c>
      <c r="P71" s="104" t="s">
        <v>9</v>
      </c>
      <c r="Q71" s="52"/>
    </row>
    <row r="72" spans="1:17" ht="46.8" x14ac:dyDescent="0.25">
      <c r="A72" s="172" t="s">
        <v>54</v>
      </c>
      <c r="B72" s="173"/>
      <c r="C72" s="159" t="s">
        <v>139</v>
      </c>
      <c r="D72" s="160"/>
      <c r="E72" s="161" t="s">
        <v>155</v>
      </c>
      <c r="F72" s="161"/>
      <c r="G72" s="104" t="s">
        <v>232</v>
      </c>
      <c r="H72" s="172" t="s">
        <v>254</v>
      </c>
      <c r="I72" s="173"/>
      <c r="J72" s="101" t="s">
        <v>255</v>
      </c>
      <c r="K72" s="100"/>
      <c r="L72" s="105" t="s">
        <v>145</v>
      </c>
      <c r="M72" s="27">
        <v>6</v>
      </c>
      <c r="N72" s="97">
        <v>267.89999999999998</v>
      </c>
      <c r="O72" s="71">
        <f t="shared" si="1"/>
        <v>1607.3999999999999</v>
      </c>
      <c r="P72" s="104" t="s">
        <v>9</v>
      </c>
      <c r="Q72" s="52"/>
    </row>
    <row r="73" spans="1:17" ht="46.8" x14ac:dyDescent="0.25">
      <c r="A73" s="172" t="s">
        <v>30</v>
      </c>
      <c r="B73" s="173"/>
      <c r="C73" s="159"/>
      <c r="D73" s="160"/>
      <c r="E73" s="161" t="s">
        <v>155</v>
      </c>
      <c r="F73" s="161"/>
      <c r="G73" s="25" t="s">
        <v>232</v>
      </c>
      <c r="H73" s="172" t="s">
        <v>254</v>
      </c>
      <c r="I73" s="173"/>
      <c r="J73" s="101" t="s">
        <v>255</v>
      </c>
      <c r="K73" s="100"/>
      <c r="L73" s="81" t="s">
        <v>145</v>
      </c>
      <c r="M73" s="27">
        <v>14</v>
      </c>
      <c r="N73" s="97">
        <v>267.89999999999998</v>
      </c>
      <c r="O73" s="71">
        <f t="shared" si="1"/>
        <v>3750.5999999999995</v>
      </c>
      <c r="P73" s="104" t="s">
        <v>9</v>
      </c>
      <c r="Q73" s="52"/>
    </row>
    <row r="74" spans="1:17" ht="31.2" x14ac:dyDescent="0.25">
      <c r="A74" s="172" t="s">
        <v>54</v>
      </c>
      <c r="B74" s="173"/>
      <c r="C74" s="159" t="s">
        <v>139</v>
      </c>
      <c r="D74" s="160"/>
      <c r="E74" s="161" t="s">
        <v>155</v>
      </c>
      <c r="F74" s="161"/>
      <c r="G74" s="87" t="s">
        <v>239</v>
      </c>
      <c r="H74" s="172" t="s">
        <v>256</v>
      </c>
      <c r="I74" s="173"/>
      <c r="J74" s="99" t="s">
        <v>258</v>
      </c>
      <c r="K74" s="100" t="s">
        <v>257</v>
      </c>
      <c r="L74" s="81" t="s">
        <v>145</v>
      </c>
      <c r="M74" s="27">
        <v>3</v>
      </c>
      <c r="N74" s="97">
        <v>942.5</v>
      </c>
      <c r="O74" s="71">
        <f t="shared" si="1"/>
        <v>2827.5</v>
      </c>
      <c r="P74" s="104" t="s">
        <v>9</v>
      </c>
      <c r="Q74" s="52"/>
    </row>
    <row r="75" spans="1:17" ht="31.2" x14ac:dyDescent="0.25">
      <c r="A75" s="172" t="s">
        <v>54</v>
      </c>
      <c r="B75" s="173"/>
      <c r="C75" s="159" t="s">
        <v>139</v>
      </c>
      <c r="D75" s="160"/>
      <c r="E75" s="161" t="s">
        <v>155</v>
      </c>
      <c r="F75" s="161"/>
      <c r="G75" s="25" t="s">
        <v>250</v>
      </c>
      <c r="H75" s="172" t="s">
        <v>259</v>
      </c>
      <c r="I75" s="173"/>
      <c r="J75" s="101" t="s">
        <v>261</v>
      </c>
      <c r="K75" s="100" t="s">
        <v>260</v>
      </c>
      <c r="L75" s="81" t="s">
        <v>145</v>
      </c>
      <c r="M75" s="27">
        <v>7</v>
      </c>
      <c r="N75" s="97">
        <v>1377.93</v>
      </c>
      <c r="O75" s="71">
        <f t="shared" si="1"/>
        <v>9645.51</v>
      </c>
      <c r="P75" s="104" t="s">
        <v>9</v>
      </c>
      <c r="Q75" s="52"/>
    </row>
    <row r="76" spans="1:17" ht="46.8" x14ac:dyDescent="0.25">
      <c r="A76" s="172" t="s">
        <v>54</v>
      </c>
      <c r="B76" s="173"/>
      <c r="C76" s="159" t="s">
        <v>139</v>
      </c>
      <c r="D76" s="160"/>
      <c r="E76" s="161" t="s">
        <v>155</v>
      </c>
      <c r="F76" s="161"/>
      <c r="G76" s="87" t="s">
        <v>239</v>
      </c>
      <c r="H76" s="172" t="s">
        <v>262</v>
      </c>
      <c r="I76" s="173"/>
      <c r="J76" s="101" t="s">
        <v>264</v>
      </c>
      <c r="K76" s="100" t="s">
        <v>263</v>
      </c>
      <c r="L76" s="81" t="s">
        <v>145</v>
      </c>
      <c r="M76" s="27">
        <v>13</v>
      </c>
      <c r="N76" s="97">
        <v>330.6</v>
      </c>
      <c r="O76" s="71">
        <f t="shared" si="1"/>
        <v>4297.8</v>
      </c>
      <c r="P76" s="104" t="s">
        <v>9</v>
      </c>
      <c r="Q76" s="52"/>
    </row>
    <row r="77" spans="1:17" ht="46.8" x14ac:dyDescent="0.25">
      <c r="A77" s="172" t="s">
        <v>30</v>
      </c>
      <c r="B77" s="173"/>
      <c r="C77" s="159"/>
      <c r="D77" s="160"/>
      <c r="E77" s="161" t="s">
        <v>155</v>
      </c>
      <c r="F77" s="161"/>
      <c r="G77" s="25" t="s">
        <v>232</v>
      </c>
      <c r="H77" s="172" t="s">
        <v>265</v>
      </c>
      <c r="I77" s="173"/>
      <c r="J77" s="101" t="s">
        <v>266</v>
      </c>
      <c r="K77" s="100"/>
      <c r="L77" s="81" t="s">
        <v>145</v>
      </c>
      <c r="M77" s="27">
        <v>4</v>
      </c>
      <c r="N77" s="97">
        <v>395.74</v>
      </c>
      <c r="O77" s="71">
        <f t="shared" si="1"/>
        <v>1582.96</v>
      </c>
      <c r="P77" s="104" t="s">
        <v>9</v>
      </c>
      <c r="Q77" s="52"/>
    </row>
    <row r="78" spans="1:17" ht="46.8" x14ac:dyDescent="0.25">
      <c r="A78" s="172" t="s">
        <v>54</v>
      </c>
      <c r="B78" s="173"/>
      <c r="C78" s="159" t="s">
        <v>139</v>
      </c>
      <c r="D78" s="160"/>
      <c r="E78" s="161" t="s">
        <v>155</v>
      </c>
      <c r="F78" s="161"/>
      <c r="G78" s="87" t="s">
        <v>232</v>
      </c>
      <c r="H78" s="172" t="s">
        <v>265</v>
      </c>
      <c r="I78" s="173"/>
      <c r="J78" s="101" t="s">
        <v>266</v>
      </c>
      <c r="K78" s="100"/>
      <c r="L78" s="81" t="s">
        <v>145</v>
      </c>
      <c r="M78" s="27">
        <v>2</v>
      </c>
      <c r="N78" s="97">
        <v>395.74</v>
      </c>
      <c r="O78" s="71">
        <f t="shared" si="1"/>
        <v>791.48</v>
      </c>
      <c r="P78" s="104" t="s">
        <v>9</v>
      </c>
      <c r="Q78" s="52"/>
    </row>
    <row r="79" spans="1:17" ht="46.8" x14ac:dyDescent="0.25">
      <c r="A79" s="172" t="s">
        <v>30</v>
      </c>
      <c r="B79" s="173"/>
      <c r="C79" s="159"/>
      <c r="D79" s="160"/>
      <c r="E79" s="161" t="s">
        <v>155</v>
      </c>
      <c r="F79" s="161"/>
      <c r="G79" s="87" t="s">
        <v>232</v>
      </c>
      <c r="H79" s="172" t="s">
        <v>267</v>
      </c>
      <c r="I79" s="173"/>
      <c r="J79" s="101" t="s">
        <v>268</v>
      </c>
      <c r="K79" s="100"/>
      <c r="L79" s="81" t="s">
        <v>145</v>
      </c>
      <c r="M79" s="27">
        <v>3</v>
      </c>
      <c r="N79" s="97">
        <v>1267.5899999999999</v>
      </c>
      <c r="O79" s="71">
        <f t="shared" si="1"/>
        <v>3802.7699999999995</v>
      </c>
      <c r="P79" s="104" t="s">
        <v>9</v>
      </c>
      <c r="Q79" s="52"/>
    </row>
    <row r="80" spans="1:17" ht="46.8" x14ac:dyDescent="0.25">
      <c r="A80" s="172" t="s">
        <v>30</v>
      </c>
      <c r="B80" s="173"/>
      <c r="C80" s="159"/>
      <c r="D80" s="160"/>
      <c r="E80" s="161" t="s">
        <v>155</v>
      </c>
      <c r="F80" s="161"/>
      <c r="G80" s="87" t="s">
        <v>232</v>
      </c>
      <c r="H80" s="172" t="s">
        <v>267</v>
      </c>
      <c r="I80" s="173"/>
      <c r="J80" s="102" t="s">
        <v>269</v>
      </c>
      <c r="K80" s="100"/>
      <c r="L80" s="81" t="s">
        <v>145</v>
      </c>
      <c r="M80" s="27">
        <v>7</v>
      </c>
      <c r="N80" s="97">
        <v>639.48</v>
      </c>
      <c r="O80" s="71">
        <f t="shared" si="1"/>
        <v>4476.3600000000006</v>
      </c>
      <c r="P80" s="104" t="s">
        <v>9</v>
      </c>
      <c r="Q80" s="52"/>
    </row>
    <row r="81" spans="1:17" ht="46.8" x14ac:dyDescent="0.25">
      <c r="A81" s="172" t="s">
        <v>30</v>
      </c>
      <c r="B81" s="173"/>
      <c r="C81" s="159"/>
      <c r="D81" s="160"/>
      <c r="E81" s="161" t="s">
        <v>155</v>
      </c>
      <c r="F81" s="161"/>
      <c r="G81" s="87" t="s">
        <v>232</v>
      </c>
      <c r="H81" s="172" t="s">
        <v>267</v>
      </c>
      <c r="I81" s="173"/>
      <c r="J81" s="102" t="s">
        <v>270</v>
      </c>
      <c r="K81" s="100"/>
      <c r="L81" s="81" t="s">
        <v>145</v>
      </c>
      <c r="M81" s="27">
        <v>2</v>
      </c>
      <c r="N81" s="97">
        <v>468.54</v>
      </c>
      <c r="O81" s="71">
        <f t="shared" si="1"/>
        <v>937.08</v>
      </c>
      <c r="P81" s="104" t="s">
        <v>9</v>
      </c>
      <c r="Q81" s="52"/>
    </row>
    <row r="82" spans="1:17" ht="15.6" x14ac:dyDescent="0.25">
      <c r="A82" s="172" t="s">
        <v>54</v>
      </c>
      <c r="B82" s="173"/>
      <c r="C82" s="159" t="s">
        <v>139</v>
      </c>
      <c r="D82" s="160"/>
      <c r="E82" s="161" t="s">
        <v>155</v>
      </c>
      <c r="F82" s="161"/>
      <c r="G82" s="87" t="s">
        <v>239</v>
      </c>
      <c r="H82" s="172" t="s">
        <v>271</v>
      </c>
      <c r="I82" s="173"/>
      <c r="J82" s="101" t="s">
        <v>273</v>
      </c>
      <c r="K82" s="100" t="s">
        <v>272</v>
      </c>
      <c r="L82" s="81" t="s">
        <v>145</v>
      </c>
      <c r="M82" s="27">
        <v>6</v>
      </c>
      <c r="N82" s="97">
        <v>230.26</v>
      </c>
      <c r="O82" s="71">
        <f t="shared" si="1"/>
        <v>1381.56</v>
      </c>
      <c r="P82" s="104" t="s">
        <v>9</v>
      </c>
      <c r="Q82" s="52"/>
    </row>
    <row r="83" spans="1:17" ht="46.8" x14ac:dyDescent="0.25">
      <c r="A83" s="172" t="s">
        <v>30</v>
      </c>
      <c r="B83" s="173"/>
      <c r="C83" s="159"/>
      <c r="D83" s="160"/>
      <c r="E83" s="161" t="s">
        <v>155</v>
      </c>
      <c r="F83" s="161"/>
      <c r="G83" s="87" t="s">
        <v>232</v>
      </c>
      <c r="H83" s="172" t="s">
        <v>267</v>
      </c>
      <c r="I83" s="173"/>
      <c r="J83" s="102" t="s">
        <v>274</v>
      </c>
      <c r="K83" s="100"/>
      <c r="L83" s="81" t="s">
        <v>145</v>
      </c>
      <c r="M83" s="27">
        <v>8</v>
      </c>
      <c r="N83" s="97">
        <v>781.66</v>
      </c>
      <c r="O83" s="71">
        <f t="shared" si="1"/>
        <v>6253.28</v>
      </c>
      <c r="P83" s="104" t="s">
        <v>9</v>
      </c>
      <c r="Q83" s="52"/>
    </row>
    <row r="84" spans="1:17" ht="46.8" x14ac:dyDescent="0.25">
      <c r="A84" s="172" t="s">
        <v>30</v>
      </c>
      <c r="B84" s="173"/>
      <c r="C84" s="159"/>
      <c r="D84" s="160"/>
      <c r="E84" s="161" t="s">
        <v>155</v>
      </c>
      <c r="F84" s="161"/>
      <c r="G84" s="87" t="s">
        <v>232</v>
      </c>
      <c r="H84" s="172" t="s">
        <v>267</v>
      </c>
      <c r="I84" s="173"/>
      <c r="J84" s="102" t="s">
        <v>275</v>
      </c>
      <c r="K84" s="100"/>
      <c r="L84" s="81" t="s">
        <v>145</v>
      </c>
      <c r="M84" s="27">
        <v>1</v>
      </c>
      <c r="N84" s="97">
        <v>666.04</v>
      </c>
      <c r="O84" s="71">
        <f t="shared" si="1"/>
        <v>666.04</v>
      </c>
      <c r="P84" s="104" t="s">
        <v>9</v>
      </c>
      <c r="Q84" s="52"/>
    </row>
    <row r="85" spans="1:17" ht="46.8" x14ac:dyDescent="0.25">
      <c r="A85" s="172" t="s">
        <v>34</v>
      </c>
      <c r="B85" s="173"/>
      <c r="C85" s="159"/>
      <c r="D85" s="160"/>
      <c r="E85" s="161" t="s">
        <v>155</v>
      </c>
      <c r="F85" s="161"/>
      <c r="G85" s="87" t="s">
        <v>232</v>
      </c>
      <c r="H85" s="172" t="s">
        <v>267</v>
      </c>
      <c r="I85" s="173"/>
      <c r="J85" s="99" t="s">
        <v>276</v>
      </c>
      <c r="K85" s="100"/>
      <c r="L85" s="81" t="s">
        <v>145</v>
      </c>
      <c r="M85" s="27">
        <v>3</v>
      </c>
      <c r="N85" s="97">
        <v>395.74</v>
      </c>
      <c r="O85" s="71">
        <f t="shared" si="1"/>
        <v>1187.22</v>
      </c>
      <c r="P85" s="104" t="s">
        <v>9</v>
      </c>
      <c r="Q85" s="52"/>
    </row>
    <row r="86" spans="1:17" ht="46.8" x14ac:dyDescent="0.25">
      <c r="A86" s="172" t="s">
        <v>30</v>
      </c>
      <c r="B86" s="173"/>
      <c r="C86" s="159"/>
      <c r="D86" s="160"/>
      <c r="E86" s="161" t="s">
        <v>155</v>
      </c>
      <c r="F86" s="161"/>
      <c r="G86" s="87" t="s">
        <v>232</v>
      </c>
      <c r="H86" s="172" t="s">
        <v>267</v>
      </c>
      <c r="I86" s="173"/>
      <c r="J86" s="102" t="s">
        <v>277</v>
      </c>
      <c r="K86" s="100"/>
      <c r="L86" s="81" t="s">
        <v>145</v>
      </c>
      <c r="M86" s="27">
        <v>3</v>
      </c>
      <c r="N86" s="97">
        <v>721.17</v>
      </c>
      <c r="O86" s="71">
        <f t="shared" si="1"/>
        <v>2163.5099999999998</v>
      </c>
      <c r="P86" s="104" t="s">
        <v>9</v>
      </c>
      <c r="Q86" s="52"/>
    </row>
    <row r="87" spans="1:17" ht="31.2" x14ac:dyDescent="0.25">
      <c r="A87" s="172" t="s">
        <v>36</v>
      </c>
      <c r="B87" s="173"/>
      <c r="C87" s="159" t="s">
        <v>38</v>
      </c>
      <c r="D87" s="160"/>
      <c r="E87" s="161" t="s">
        <v>155</v>
      </c>
      <c r="F87" s="161"/>
      <c r="G87" s="87" t="s">
        <v>278</v>
      </c>
      <c r="H87" s="172" t="s">
        <v>279</v>
      </c>
      <c r="I87" s="173"/>
      <c r="J87" s="101" t="s">
        <v>281</v>
      </c>
      <c r="K87" s="100" t="s">
        <v>280</v>
      </c>
      <c r="L87" s="81" t="s">
        <v>145</v>
      </c>
      <c r="M87" s="27">
        <v>4</v>
      </c>
      <c r="N87" s="97">
        <v>1098</v>
      </c>
      <c r="O87" s="71">
        <f t="shared" si="1"/>
        <v>4392</v>
      </c>
      <c r="P87" s="104" t="s">
        <v>9</v>
      </c>
      <c r="Q87" s="52"/>
    </row>
    <row r="88" spans="1:17" ht="31.2" x14ac:dyDescent="0.25">
      <c r="A88" s="172" t="s">
        <v>36</v>
      </c>
      <c r="B88" s="173"/>
      <c r="C88" s="159" t="s">
        <v>38</v>
      </c>
      <c r="D88" s="160"/>
      <c r="E88" s="161" t="s">
        <v>155</v>
      </c>
      <c r="F88" s="161"/>
      <c r="G88" s="87" t="s">
        <v>278</v>
      </c>
      <c r="H88" s="172" t="s">
        <v>279</v>
      </c>
      <c r="I88" s="173"/>
      <c r="J88" s="101" t="s">
        <v>283</v>
      </c>
      <c r="K88" s="100" t="s">
        <v>282</v>
      </c>
      <c r="L88" s="81" t="s">
        <v>145</v>
      </c>
      <c r="M88" s="27">
        <v>8</v>
      </c>
      <c r="N88" s="97">
        <v>818</v>
      </c>
      <c r="O88" s="71">
        <f t="shared" si="1"/>
        <v>6544</v>
      </c>
      <c r="P88" s="104" t="s">
        <v>9</v>
      </c>
      <c r="Q88" s="52"/>
    </row>
    <row r="89" spans="1:17" ht="31.2" x14ac:dyDescent="0.25">
      <c r="A89" s="172" t="s">
        <v>36</v>
      </c>
      <c r="B89" s="173"/>
      <c r="C89" s="159" t="s">
        <v>38</v>
      </c>
      <c r="D89" s="160"/>
      <c r="E89" s="161" t="s">
        <v>155</v>
      </c>
      <c r="F89" s="161"/>
      <c r="G89" s="87" t="s">
        <v>278</v>
      </c>
      <c r="H89" s="172" t="s">
        <v>279</v>
      </c>
      <c r="I89" s="173"/>
      <c r="J89" s="101" t="s">
        <v>284</v>
      </c>
      <c r="K89" s="100" t="s">
        <v>282</v>
      </c>
      <c r="L89" s="81" t="s">
        <v>145</v>
      </c>
      <c r="M89" s="27">
        <v>5</v>
      </c>
      <c r="N89" s="97">
        <v>1303.5</v>
      </c>
      <c r="O89" s="71">
        <f>$M88*$N89</f>
        <v>10428</v>
      </c>
      <c r="P89" s="104" t="s">
        <v>9</v>
      </c>
      <c r="Q89" s="52"/>
    </row>
    <row r="90" spans="1:17" ht="31.2" x14ac:dyDescent="0.25">
      <c r="A90" s="172" t="s">
        <v>36</v>
      </c>
      <c r="B90" s="173"/>
      <c r="C90" s="159" t="s">
        <v>38</v>
      </c>
      <c r="D90" s="160"/>
      <c r="E90" s="161" t="s">
        <v>155</v>
      </c>
      <c r="F90" s="161"/>
      <c r="G90" s="87" t="s">
        <v>278</v>
      </c>
      <c r="H90" s="172" t="s">
        <v>279</v>
      </c>
      <c r="I90" s="173"/>
      <c r="J90" s="101" t="s">
        <v>285</v>
      </c>
      <c r="K90" s="100" t="s">
        <v>282</v>
      </c>
      <c r="L90" s="81" t="s">
        <v>145</v>
      </c>
      <c r="M90" s="27">
        <v>5</v>
      </c>
      <c r="N90" s="97">
        <v>1031.5</v>
      </c>
      <c r="O90" s="71">
        <f>$M89*$N90</f>
        <v>5157.5</v>
      </c>
      <c r="P90" s="104" t="s">
        <v>9</v>
      </c>
      <c r="Q90" s="52"/>
    </row>
    <row r="91" spans="1:17" ht="31.2" x14ac:dyDescent="0.25">
      <c r="A91" s="172" t="s">
        <v>36</v>
      </c>
      <c r="B91" s="173"/>
      <c r="C91" s="159" t="s">
        <v>38</v>
      </c>
      <c r="D91" s="160"/>
      <c r="E91" s="161" t="s">
        <v>155</v>
      </c>
      <c r="F91" s="161"/>
      <c r="G91" s="87" t="s">
        <v>278</v>
      </c>
      <c r="H91" s="172" t="s">
        <v>279</v>
      </c>
      <c r="I91" s="173"/>
      <c r="J91" s="101" t="s">
        <v>293</v>
      </c>
      <c r="K91" s="100" t="s">
        <v>286</v>
      </c>
      <c r="L91" s="81" t="s">
        <v>145</v>
      </c>
      <c r="M91" s="27">
        <v>2</v>
      </c>
      <c r="N91" s="97">
        <v>1853</v>
      </c>
      <c r="O91" s="71">
        <f>$M90*$N91</f>
        <v>9265</v>
      </c>
      <c r="P91" s="104" t="s">
        <v>9</v>
      </c>
      <c r="Q91" s="52"/>
    </row>
    <row r="92" spans="1:17" ht="31.2" x14ac:dyDescent="0.25">
      <c r="A92" s="172" t="s">
        <v>36</v>
      </c>
      <c r="B92" s="173"/>
      <c r="C92" s="159" t="s">
        <v>38</v>
      </c>
      <c r="D92" s="160"/>
      <c r="E92" s="161" t="s">
        <v>155</v>
      </c>
      <c r="F92" s="161"/>
      <c r="G92" s="87" t="s">
        <v>278</v>
      </c>
      <c r="H92" s="172" t="s">
        <v>279</v>
      </c>
      <c r="I92" s="173"/>
      <c r="J92" s="101" t="s">
        <v>292</v>
      </c>
      <c r="K92" s="100" t="s">
        <v>287</v>
      </c>
      <c r="L92" s="88" t="s">
        <v>145</v>
      </c>
      <c r="M92" s="27">
        <v>2</v>
      </c>
      <c r="N92" s="97">
        <v>1456</v>
      </c>
      <c r="O92" s="71">
        <f t="shared" si="1"/>
        <v>2912</v>
      </c>
      <c r="P92" s="104" t="s">
        <v>9</v>
      </c>
      <c r="Q92" s="52"/>
    </row>
    <row r="93" spans="1:17" ht="31.2" x14ac:dyDescent="0.25">
      <c r="A93" s="172" t="s">
        <v>36</v>
      </c>
      <c r="B93" s="173"/>
      <c r="C93" s="159" t="s">
        <v>38</v>
      </c>
      <c r="D93" s="160"/>
      <c r="E93" s="161" t="s">
        <v>155</v>
      </c>
      <c r="F93" s="161"/>
      <c r="G93" s="87" t="s">
        <v>278</v>
      </c>
      <c r="H93" s="172" t="s">
        <v>279</v>
      </c>
      <c r="I93" s="173"/>
      <c r="J93" s="101" t="s">
        <v>291</v>
      </c>
      <c r="K93" s="100" t="s">
        <v>288</v>
      </c>
      <c r="L93" s="88" t="s">
        <v>145</v>
      </c>
      <c r="M93" s="27">
        <v>2</v>
      </c>
      <c r="N93" s="97">
        <v>647.25</v>
      </c>
      <c r="O93" s="71">
        <f t="shared" si="1"/>
        <v>1294.5</v>
      </c>
      <c r="P93" s="104" t="s">
        <v>9</v>
      </c>
      <c r="Q93" s="52"/>
    </row>
    <row r="94" spans="1:17" ht="31.2" x14ac:dyDescent="0.25">
      <c r="A94" s="172" t="s">
        <v>36</v>
      </c>
      <c r="B94" s="173"/>
      <c r="C94" s="159" t="s">
        <v>38</v>
      </c>
      <c r="D94" s="160"/>
      <c r="E94" s="161" t="s">
        <v>155</v>
      </c>
      <c r="F94" s="161"/>
      <c r="G94" s="87" t="s">
        <v>278</v>
      </c>
      <c r="H94" s="172" t="s">
        <v>279</v>
      </c>
      <c r="I94" s="173"/>
      <c r="J94" s="101" t="s">
        <v>290</v>
      </c>
      <c r="K94" s="100" t="s">
        <v>289</v>
      </c>
      <c r="L94" s="88" t="s">
        <v>145</v>
      </c>
      <c r="M94" s="27">
        <v>22</v>
      </c>
      <c r="N94" s="97">
        <v>447</v>
      </c>
      <c r="O94" s="71">
        <f t="shared" si="1"/>
        <v>9834</v>
      </c>
      <c r="P94" s="104" t="s">
        <v>9</v>
      </c>
      <c r="Q94" s="52"/>
    </row>
    <row r="95" spans="1:17" ht="15.6" x14ac:dyDescent="0.25">
      <c r="A95" s="172" t="s">
        <v>54</v>
      </c>
      <c r="B95" s="173"/>
      <c r="C95" s="159" t="s">
        <v>139</v>
      </c>
      <c r="D95" s="160"/>
      <c r="E95" s="161" t="s">
        <v>155</v>
      </c>
      <c r="F95" s="161"/>
      <c r="G95" s="25" t="s">
        <v>239</v>
      </c>
      <c r="H95" s="172" t="s">
        <v>294</v>
      </c>
      <c r="I95" s="173"/>
      <c r="J95" s="101" t="s">
        <v>296</v>
      </c>
      <c r="K95" s="100" t="s">
        <v>295</v>
      </c>
      <c r="L95" s="88" t="s">
        <v>145</v>
      </c>
      <c r="M95" s="27">
        <v>4</v>
      </c>
      <c r="N95" s="97">
        <v>373.75</v>
      </c>
      <c r="O95" s="71">
        <f t="shared" si="1"/>
        <v>1495</v>
      </c>
      <c r="P95" s="104" t="s">
        <v>9</v>
      </c>
      <c r="Q95" s="52"/>
    </row>
    <row r="96" spans="1:17" ht="46.8" x14ac:dyDescent="0.25">
      <c r="A96" s="172" t="s">
        <v>54</v>
      </c>
      <c r="B96" s="173"/>
      <c r="C96" s="159" t="s">
        <v>7</v>
      </c>
      <c r="D96" s="160"/>
      <c r="E96" s="161" t="s">
        <v>155</v>
      </c>
      <c r="F96" s="161"/>
      <c r="G96" s="25" t="s">
        <v>300</v>
      </c>
      <c r="H96" s="172" t="s">
        <v>297</v>
      </c>
      <c r="I96" s="173"/>
      <c r="J96" s="101" t="s">
        <v>299</v>
      </c>
      <c r="K96" s="100" t="s">
        <v>298</v>
      </c>
      <c r="L96" s="88" t="s">
        <v>145</v>
      </c>
      <c r="M96" s="27">
        <v>13</v>
      </c>
      <c r="N96" s="97">
        <v>924.44</v>
      </c>
      <c r="O96" s="71">
        <f t="shared" si="1"/>
        <v>12017.720000000001</v>
      </c>
      <c r="P96" s="104" t="s">
        <v>9</v>
      </c>
      <c r="Q96" s="52"/>
    </row>
    <row r="97" spans="1:17" ht="46.8" x14ac:dyDescent="0.25">
      <c r="A97" s="172" t="s">
        <v>34</v>
      </c>
      <c r="B97" s="173"/>
      <c r="C97" s="159" t="s">
        <v>7</v>
      </c>
      <c r="D97" s="160"/>
      <c r="E97" s="161" t="s">
        <v>155</v>
      </c>
      <c r="F97" s="161"/>
      <c r="G97" s="104" t="s">
        <v>300</v>
      </c>
      <c r="H97" s="172" t="s">
        <v>297</v>
      </c>
      <c r="I97" s="173"/>
      <c r="J97" s="101" t="s">
        <v>299</v>
      </c>
      <c r="K97" s="100" t="s">
        <v>298</v>
      </c>
      <c r="L97" s="105" t="s">
        <v>145</v>
      </c>
      <c r="M97" s="27">
        <v>1</v>
      </c>
      <c r="N97" s="97">
        <v>924.44</v>
      </c>
      <c r="O97" s="71">
        <f t="shared" si="1"/>
        <v>924.44</v>
      </c>
      <c r="P97" s="104" t="s">
        <v>9</v>
      </c>
      <c r="Q97" s="52"/>
    </row>
    <row r="98" spans="1:17" ht="46.8" x14ac:dyDescent="0.25">
      <c r="A98" s="172" t="s">
        <v>54</v>
      </c>
      <c r="B98" s="173"/>
      <c r="C98" s="159" t="s">
        <v>7</v>
      </c>
      <c r="D98" s="160"/>
      <c r="E98" s="161" t="s">
        <v>155</v>
      </c>
      <c r="F98" s="161"/>
      <c r="G98" s="87" t="s">
        <v>300</v>
      </c>
      <c r="H98" s="172" t="s">
        <v>297</v>
      </c>
      <c r="I98" s="173"/>
      <c r="J98" s="101" t="s">
        <v>301</v>
      </c>
      <c r="K98" s="100" t="s">
        <v>298</v>
      </c>
      <c r="L98" s="88" t="s">
        <v>145</v>
      </c>
      <c r="M98" s="27">
        <v>12</v>
      </c>
      <c r="N98" s="97">
        <v>1093.8399999999999</v>
      </c>
      <c r="O98" s="71">
        <f t="shared" si="1"/>
        <v>13126.079999999998</v>
      </c>
      <c r="P98" s="104" t="s">
        <v>9</v>
      </c>
      <c r="Q98" s="52"/>
    </row>
    <row r="99" spans="1:17" ht="31.2" x14ac:dyDescent="0.25">
      <c r="A99" s="172" t="s">
        <v>30</v>
      </c>
      <c r="B99" s="173"/>
      <c r="C99" s="159" t="s">
        <v>7</v>
      </c>
      <c r="D99" s="160"/>
      <c r="E99" s="161" t="s">
        <v>155</v>
      </c>
      <c r="F99" s="161"/>
      <c r="G99" s="25" t="s">
        <v>184</v>
      </c>
      <c r="H99" s="172" t="s">
        <v>302</v>
      </c>
      <c r="I99" s="173"/>
      <c r="J99" s="101" t="s">
        <v>304</v>
      </c>
      <c r="K99" s="100" t="s">
        <v>303</v>
      </c>
      <c r="L99" s="88" t="s">
        <v>145</v>
      </c>
      <c r="M99" s="27">
        <v>3</v>
      </c>
      <c r="N99" s="97">
        <v>546.72</v>
      </c>
      <c r="O99" s="71">
        <f t="shared" si="1"/>
        <v>1640.16</v>
      </c>
      <c r="P99" s="104" t="s">
        <v>9</v>
      </c>
      <c r="Q99" s="52"/>
    </row>
    <row r="100" spans="1:17" ht="46.8" x14ac:dyDescent="0.25">
      <c r="A100" s="172" t="s">
        <v>54</v>
      </c>
      <c r="B100" s="173"/>
      <c r="C100" s="159" t="s">
        <v>7</v>
      </c>
      <c r="D100" s="160"/>
      <c r="E100" s="161" t="s">
        <v>155</v>
      </c>
      <c r="F100" s="161"/>
      <c r="G100" s="87" t="s">
        <v>300</v>
      </c>
      <c r="H100" s="172" t="s">
        <v>297</v>
      </c>
      <c r="I100" s="173"/>
      <c r="J100" s="101" t="s">
        <v>305</v>
      </c>
      <c r="K100" s="100" t="s">
        <v>298</v>
      </c>
      <c r="L100" s="88" t="s">
        <v>145</v>
      </c>
      <c r="M100" s="27">
        <v>10</v>
      </c>
      <c r="N100" s="97">
        <v>1093.8399999999999</v>
      </c>
      <c r="O100" s="71">
        <f t="shared" si="1"/>
        <v>10938.4</v>
      </c>
      <c r="P100" s="104" t="s">
        <v>9</v>
      </c>
      <c r="Q100" s="52"/>
    </row>
    <row r="101" spans="1:17" ht="31.2" x14ac:dyDescent="0.25">
      <c r="A101" s="172" t="s">
        <v>54</v>
      </c>
      <c r="B101" s="173"/>
      <c r="C101" s="159" t="s">
        <v>7</v>
      </c>
      <c r="D101" s="160"/>
      <c r="E101" s="161" t="s">
        <v>155</v>
      </c>
      <c r="F101" s="161"/>
      <c r="G101" s="99" t="s">
        <v>300</v>
      </c>
      <c r="H101" s="159" t="s">
        <v>306</v>
      </c>
      <c r="I101" s="160"/>
      <c r="J101" s="101" t="s">
        <v>308</v>
      </c>
      <c r="K101" s="100" t="s">
        <v>307</v>
      </c>
      <c r="L101" s="88" t="s">
        <v>145</v>
      </c>
      <c r="M101" s="27">
        <v>9</v>
      </c>
      <c r="N101" s="97">
        <v>671.88</v>
      </c>
      <c r="O101" s="71">
        <f t="shared" si="1"/>
        <v>6046.92</v>
      </c>
      <c r="P101" s="104" t="s">
        <v>9</v>
      </c>
      <c r="Q101" s="52"/>
    </row>
    <row r="102" spans="1:17" ht="46.8" x14ac:dyDescent="0.25">
      <c r="A102" s="172" t="s">
        <v>54</v>
      </c>
      <c r="B102" s="173"/>
      <c r="C102" s="159" t="s">
        <v>7</v>
      </c>
      <c r="D102" s="160"/>
      <c r="E102" s="161" t="s">
        <v>155</v>
      </c>
      <c r="F102" s="161"/>
      <c r="G102" s="25" t="s">
        <v>309</v>
      </c>
      <c r="H102" s="172" t="s">
        <v>310</v>
      </c>
      <c r="I102" s="173"/>
      <c r="J102" s="101" t="s">
        <v>312</v>
      </c>
      <c r="K102" s="100" t="s">
        <v>311</v>
      </c>
      <c r="L102" s="88" t="s">
        <v>145</v>
      </c>
      <c r="M102" s="27">
        <v>5</v>
      </c>
      <c r="N102" s="97">
        <v>3300</v>
      </c>
      <c r="O102" s="71">
        <f t="shared" si="1"/>
        <v>16500</v>
      </c>
      <c r="P102" s="104" t="s">
        <v>9</v>
      </c>
      <c r="Q102" s="52"/>
    </row>
    <row r="103" spans="1:17" ht="15.6" x14ac:dyDescent="0.25">
      <c r="A103" s="172" t="s">
        <v>54</v>
      </c>
      <c r="B103" s="173"/>
      <c r="C103" s="159" t="s">
        <v>7</v>
      </c>
      <c r="D103" s="160"/>
      <c r="E103" s="161" t="s">
        <v>155</v>
      </c>
      <c r="F103" s="161"/>
      <c r="G103" s="87" t="s">
        <v>309</v>
      </c>
      <c r="H103" s="172" t="s">
        <v>313</v>
      </c>
      <c r="I103" s="173"/>
      <c r="J103" s="101" t="s">
        <v>314</v>
      </c>
      <c r="K103" s="100" t="s">
        <v>319</v>
      </c>
      <c r="L103" s="88" t="s">
        <v>145</v>
      </c>
      <c r="M103" s="27">
        <v>4</v>
      </c>
      <c r="N103" s="97">
        <v>3570</v>
      </c>
      <c r="O103" s="71">
        <f t="shared" si="1"/>
        <v>14280</v>
      </c>
      <c r="P103" s="104" t="s">
        <v>9</v>
      </c>
      <c r="Q103" s="52"/>
    </row>
    <row r="104" spans="1:17" ht="31.2" x14ac:dyDescent="0.25">
      <c r="A104" s="172" t="s">
        <v>54</v>
      </c>
      <c r="B104" s="173"/>
      <c r="C104" s="159" t="s">
        <v>7</v>
      </c>
      <c r="D104" s="160"/>
      <c r="E104" s="161" t="s">
        <v>155</v>
      </c>
      <c r="F104" s="161"/>
      <c r="G104" s="87" t="s">
        <v>300</v>
      </c>
      <c r="H104" s="172" t="s">
        <v>306</v>
      </c>
      <c r="I104" s="173"/>
      <c r="J104" s="101" t="s">
        <v>316</v>
      </c>
      <c r="K104" s="100" t="s">
        <v>315</v>
      </c>
      <c r="L104" s="88" t="s">
        <v>145</v>
      </c>
      <c r="M104" s="27">
        <v>88</v>
      </c>
      <c r="N104" s="97">
        <v>661.32</v>
      </c>
      <c r="O104" s="71">
        <f t="shared" si="1"/>
        <v>58196.160000000003</v>
      </c>
      <c r="P104" s="104" t="s">
        <v>9</v>
      </c>
      <c r="Q104" s="52"/>
    </row>
    <row r="105" spans="1:17" ht="31.2" x14ac:dyDescent="0.25">
      <c r="A105" s="172" t="s">
        <v>54</v>
      </c>
      <c r="B105" s="173"/>
      <c r="C105" s="159" t="s">
        <v>7</v>
      </c>
      <c r="D105" s="160"/>
      <c r="E105" s="161" t="s">
        <v>155</v>
      </c>
      <c r="F105" s="161"/>
      <c r="G105" s="87" t="s">
        <v>300</v>
      </c>
      <c r="H105" s="172" t="s">
        <v>317</v>
      </c>
      <c r="I105" s="173"/>
      <c r="J105" s="101" t="s">
        <v>318</v>
      </c>
      <c r="K105" s="100" t="s">
        <v>320</v>
      </c>
      <c r="L105" s="88" t="s">
        <v>145</v>
      </c>
      <c r="M105" s="27">
        <v>10</v>
      </c>
      <c r="N105" s="97">
        <v>883.96</v>
      </c>
      <c r="O105" s="71">
        <f t="shared" si="1"/>
        <v>8839.6</v>
      </c>
      <c r="P105" s="104" t="s">
        <v>9</v>
      </c>
      <c r="Q105" s="52"/>
    </row>
    <row r="106" spans="1:17" ht="31.2" x14ac:dyDescent="0.25">
      <c r="A106" s="172" t="s">
        <v>54</v>
      </c>
      <c r="B106" s="173"/>
      <c r="C106" s="159" t="s">
        <v>139</v>
      </c>
      <c r="D106" s="160"/>
      <c r="E106" s="161" t="s">
        <v>155</v>
      </c>
      <c r="F106" s="161"/>
      <c r="G106" s="87" t="s">
        <v>300</v>
      </c>
      <c r="H106" s="172" t="s">
        <v>321</v>
      </c>
      <c r="I106" s="173"/>
      <c r="J106" s="101" t="s">
        <v>323</v>
      </c>
      <c r="K106" s="100" t="s">
        <v>322</v>
      </c>
      <c r="L106" s="88" t="s">
        <v>145</v>
      </c>
      <c r="M106" s="27">
        <v>1</v>
      </c>
      <c r="N106" s="97">
        <v>1639.88</v>
      </c>
      <c r="O106" s="71">
        <f t="shared" si="1"/>
        <v>1639.88</v>
      </c>
      <c r="P106" s="104" t="s">
        <v>9</v>
      </c>
      <c r="Q106" s="52"/>
    </row>
    <row r="107" spans="1:17" ht="15.6" x14ac:dyDescent="0.25">
      <c r="A107" s="172" t="s">
        <v>37</v>
      </c>
      <c r="B107" s="173"/>
      <c r="C107" s="159" t="s">
        <v>7</v>
      </c>
      <c r="D107" s="160"/>
      <c r="E107" s="161" t="s">
        <v>155</v>
      </c>
      <c r="F107" s="161"/>
      <c r="G107" s="25" t="s">
        <v>184</v>
      </c>
      <c r="H107" s="172" t="s">
        <v>324</v>
      </c>
      <c r="I107" s="173"/>
      <c r="J107" s="101" t="s">
        <v>326</v>
      </c>
      <c r="K107" s="100" t="s">
        <v>325</v>
      </c>
      <c r="L107" s="88" t="s">
        <v>145</v>
      </c>
      <c r="M107" s="27">
        <v>1</v>
      </c>
      <c r="N107" s="97">
        <v>461.76</v>
      </c>
      <c r="O107" s="71">
        <f t="shared" si="1"/>
        <v>461.76</v>
      </c>
      <c r="P107" s="104" t="s">
        <v>9</v>
      </c>
      <c r="Q107" s="52"/>
    </row>
    <row r="108" spans="1:17" ht="31.2" x14ac:dyDescent="0.25">
      <c r="A108" s="172" t="s">
        <v>30</v>
      </c>
      <c r="B108" s="173"/>
      <c r="C108" s="159" t="s">
        <v>7</v>
      </c>
      <c r="D108" s="160"/>
      <c r="E108" s="161" t="s">
        <v>155</v>
      </c>
      <c r="F108" s="161"/>
      <c r="G108" s="87" t="s">
        <v>184</v>
      </c>
      <c r="H108" s="172" t="s">
        <v>327</v>
      </c>
      <c r="I108" s="173"/>
      <c r="J108" s="101" t="s">
        <v>329</v>
      </c>
      <c r="K108" s="100" t="s">
        <v>328</v>
      </c>
      <c r="L108" s="88" t="s">
        <v>145</v>
      </c>
      <c r="M108" s="27">
        <v>1</v>
      </c>
      <c r="N108" s="97">
        <v>1362.67</v>
      </c>
      <c r="O108" s="71">
        <f t="shared" si="1"/>
        <v>1362.67</v>
      </c>
      <c r="P108" s="104" t="s">
        <v>9</v>
      </c>
      <c r="Q108" s="52"/>
    </row>
    <row r="109" spans="1:17" ht="31.2" x14ac:dyDescent="0.25">
      <c r="A109" s="172" t="s">
        <v>30</v>
      </c>
      <c r="B109" s="173"/>
      <c r="C109" s="159" t="s">
        <v>7</v>
      </c>
      <c r="D109" s="160"/>
      <c r="E109" s="161" t="s">
        <v>155</v>
      </c>
      <c r="F109" s="161"/>
      <c r="G109" s="87" t="s">
        <v>184</v>
      </c>
      <c r="H109" s="172" t="s">
        <v>327</v>
      </c>
      <c r="I109" s="173"/>
      <c r="J109" s="101" t="s">
        <v>331</v>
      </c>
      <c r="K109" s="100" t="s">
        <v>330</v>
      </c>
      <c r="L109" s="88" t="s">
        <v>145</v>
      </c>
      <c r="M109" s="27">
        <v>8</v>
      </c>
      <c r="N109" s="97">
        <v>307.45</v>
      </c>
      <c r="O109" s="71">
        <f t="shared" si="1"/>
        <v>2459.6</v>
      </c>
      <c r="P109" s="104" t="s">
        <v>9</v>
      </c>
      <c r="Q109" s="52"/>
    </row>
    <row r="110" spans="1:17" ht="15.6" x14ac:dyDescent="0.25">
      <c r="A110" s="172" t="s">
        <v>36</v>
      </c>
      <c r="B110" s="173"/>
      <c r="C110" s="159" t="s">
        <v>7</v>
      </c>
      <c r="D110" s="160"/>
      <c r="E110" s="161" t="s">
        <v>155</v>
      </c>
      <c r="F110" s="161"/>
      <c r="G110" s="25" t="s">
        <v>184</v>
      </c>
      <c r="H110" s="172" t="s">
        <v>332</v>
      </c>
      <c r="I110" s="173"/>
      <c r="J110" s="101" t="s">
        <v>334</v>
      </c>
      <c r="K110" s="100" t="s">
        <v>333</v>
      </c>
      <c r="L110" s="88" t="s">
        <v>145</v>
      </c>
      <c r="M110" s="27">
        <v>6</v>
      </c>
      <c r="N110" s="97">
        <v>448.04</v>
      </c>
      <c r="O110" s="71">
        <f t="shared" si="1"/>
        <v>2688.2400000000002</v>
      </c>
      <c r="P110" s="104" t="s">
        <v>9</v>
      </c>
      <c r="Q110" s="52"/>
    </row>
    <row r="111" spans="1:17" ht="15.6" x14ac:dyDescent="0.25">
      <c r="A111" s="172" t="s">
        <v>30</v>
      </c>
      <c r="B111" s="173"/>
      <c r="C111" s="159" t="s">
        <v>7</v>
      </c>
      <c r="D111" s="160"/>
      <c r="E111" s="161" t="s">
        <v>155</v>
      </c>
      <c r="F111" s="161"/>
      <c r="G111" s="87" t="s">
        <v>184</v>
      </c>
      <c r="H111" s="172" t="s">
        <v>332</v>
      </c>
      <c r="I111" s="173"/>
      <c r="J111" s="101" t="s">
        <v>334</v>
      </c>
      <c r="K111" s="100" t="s">
        <v>333</v>
      </c>
      <c r="L111" s="88" t="s">
        <v>145</v>
      </c>
      <c r="M111" s="27">
        <v>14</v>
      </c>
      <c r="N111" s="97">
        <v>448.04</v>
      </c>
      <c r="O111" s="71">
        <f t="shared" si="1"/>
        <v>6272.56</v>
      </c>
      <c r="P111" s="104" t="s">
        <v>9</v>
      </c>
      <c r="Q111" s="52"/>
    </row>
    <row r="112" spans="1:17" ht="46.8" x14ac:dyDescent="0.25">
      <c r="A112" s="172" t="s">
        <v>54</v>
      </c>
      <c r="B112" s="173"/>
      <c r="C112" s="159" t="s">
        <v>7</v>
      </c>
      <c r="D112" s="160"/>
      <c r="E112" s="161" t="s">
        <v>155</v>
      </c>
      <c r="F112" s="161"/>
      <c r="G112" s="87" t="s">
        <v>209</v>
      </c>
      <c r="H112" s="172" t="s">
        <v>335</v>
      </c>
      <c r="I112" s="173"/>
      <c r="J112" s="101" t="s">
        <v>336</v>
      </c>
      <c r="K112" s="100"/>
      <c r="L112" s="88" t="s">
        <v>145</v>
      </c>
      <c r="M112" s="27">
        <v>9</v>
      </c>
      <c r="N112" s="97">
        <v>579.69000000000005</v>
      </c>
      <c r="O112" s="71">
        <f t="shared" si="1"/>
        <v>5217.2100000000009</v>
      </c>
      <c r="P112" s="104" t="s">
        <v>9</v>
      </c>
      <c r="Q112" s="52"/>
    </row>
    <row r="113" spans="1:17" ht="46.8" x14ac:dyDescent="0.25">
      <c r="A113" s="172" t="s">
        <v>54</v>
      </c>
      <c r="B113" s="173"/>
      <c r="C113" s="159" t="s">
        <v>7</v>
      </c>
      <c r="D113" s="160"/>
      <c r="E113" s="161" t="s">
        <v>155</v>
      </c>
      <c r="F113" s="161"/>
      <c r="G113" s="87" t="s">
        <v>209</v>
      </c>
      <c r="H113" s="172" t="s">
        <v>335</v>
      </c>
      <c r="I113" s="173"/>
      <c r="J113" s="101" t="s">
        <v>337</v>
      </c>
      <c r="K113" s="100"/>
      <c r="L113" s="81" t="s">
        <v>145</v>
      </c>
      <c r="M113" s="27">
        <v>11</v>
      </c>
      <c r="N113" s="97">
        <v>834.48</v>
      </c>
      <c r="O113" s="71">
        <f t="shared" si="1"/>
        <v>9179.2800000000007</v>
      </c>
      <c r="P113" s="104" t="s">
        <v>9</v>
      </c>
      <c r="Q113" s="52"/>
    </row>
    <row r="114" spans="1:17" ht="46.8" x14ac:dyDescent="0.25">
      <c r="A114" s="172" t="s">
        <v>54</v>
      </c>
      <c r="B114" s="173"/>
      <c r="C114" s="159" t="s">
        <v>7</v>
      </c>
      <c r="D114" s="160"/>
      <c r="E114" s="161" t="s">
        <v>155</v>
      </c>
      <c r="F114" s="161"/>
      <c r="G114" s="87" t="s">
        <v>209</v>
      </c>
      <c r="H114" s="172" t="s">
        <v>335</v>
      </c>
      <c r="I114" s="173"/>
      <c r="J114" s="101" t="s">
        <v>338</v>
      </c>
      <c r="K114" s="100"/>
      <c r="L114" s="81" t="s">
        <v>145</v>
      </c>
      <c r="M114" s="27">
        <v>2</v>
      </c>
      <c r="N114" s="97">
        <v>906.87</v>
      </c>
      <c r="O114" s="71">
        <f t="shared" si="1"/>
        <v>1813.74</v>
      </c>
      <c r="P114" s="104" t="s">
        <v>9</v>
      </c>
      <c r="Q114" s="52"/>
    </row>
    <row r="115" spans="1:17" ht="31.2" x14ac:dyDescent="0.25">
      <c r="A115" s="172" t="s">
        <v>30</v>
      </c>
      <c r="B115" s="173"/>
      <c r="C115" s="159" t="s">
        <v>7</v>
      </c>
      <c r="D115" s="160"/>
      <c r="E115" s="161" t="s">
        <v>155</v>
      </c>
      <c r="F115" s="161"/>
      <c r="G115" s="25" t="s">
        <v>184</v>
      </c>
      <c r="H115" s="172" t="s">
        <v>340</v>
      </c>
      <c r="I115" s="173"/>
      <c r="J115" s="101" t="s">
        <v>339</v>
      </c>
      <c r="K115" s="100" t="s">
        <v>341</v>
      </c>
      <c r="L115" s="81" t="s">
        <v>145</v>
      </c>
      <c r="M115" s="27">
        <v>3</v>
      </c>
      <c r="N115" s="97">
        <v>328.09</v>
      </c>
      <c r="O115" s="71">
        <f t="shared" si="1"/>
        <v>984.27</v>
      </c>
      <c r="P115" s="104" t="s">
        <v>9</v>
      </c>
      <c r="Q115" s="52"/>
    </row>
    <row r="116" spans="1:17" ht="15.6" x14ac:dyDescent="0.25">
      <c r="A116" s="174" t="s">
        <v>34</v>
      </c>
      <c r="B116" s="175"/>
      <c r="C116" s="159" t="s">
        <v>7</v>
      </c>
      <c r="D116" s="160"/>
      <c r="E116" s="161" t="s">
        <v>155</v>
      </c>
      <c r="F116" s="161"/>
      <c r="G116" s="25" t="s">
        <v>184</v>
      </c>
      <c r="H116" s="172" t="s">
        <v>324</v>
      </c>
      <c r="I116" s="173"/>
      <c r="J116" s="101" t="s">
        <v>343</v>
      </c>
      <c r="K116" s="100" t="s">
        <v>342</v>
      </c>
      <c r="L116" s="81" t="s">
        <v>145</v>
      </c>
      <c r="M116" s="27">
        <v>2</v>
      </c>
      <c r="N116" s="97">
        <v>662.88</v>
      </c>
      <c r="O116" s="71">
        <f t="shared" si="1"/>
        <v>1325.76</v>
      </c>
      <c r="P116" s="104" t="s">
        <v>9</v>
      </c>
      <c r="Q116" s="52"/>
    </row>
    <row r="117" spans="1:17" ht="15.6" x14ac:dyDescent="0.25">
      <c r="A117" s="174" t="s">
        <v>54</v>
      </c>
      <c r="B117" s="175"/>
      <c r="C117" s="159" t="s">
        <v>7</v>
      </c>
      <c r="D117" s="160"/>
      <c r="E117" s="161" t="s">
        <v>155</v>
      </c>
      <c r="F117" s="161"/>
      <c r="G117" s="104" t="s">
        <v>184</v>
      </c>
      <c r="H117" s="172" t="s">
        <v>324</v>
      </c>
      <c r="I117" s="173"/>
      <c r="J117" s="101" t="s">
        <v>343</v>
      </c>
      <c r="K117" s="100" t="s">
        <v>342</v>
      </c>
      <c r="L117" s="105" t="s">
        <v>145</v>
      </c>
      <c r="M117" s="27">
        <v>11</v>
      </c>
      <c r="N117" s="97">
        <v>662.88</v>
      </c>
      <c r="O117" s="71">
        <f t="shared" si="1"/>
        <v>7291.68</v>
      </c>
      <c r="P117" s="104" t="s">
        <v>9</v>
      </c>
      <c r="Q117" s="52"/>
    </row>
    <row r="118" spans="1:17" ht="46.8" x14ac:dyDescent="0.25">
      <c r="A118" s="172" t="s">
        <v>36</v>
      </c>
      <c r="B118" s="173"/>
      <c r="C118" s="159" t="s">
        <v>7</v>
      </c>
      <c r="D118" s="160"/>
      <c r="E118" s="161" t="s">
        <v>155</v>
      </c>
      <c r="F118" s="161"/>
      <c r="G118" s="25" t="s">
        <v>278</v>
      </c>
      <c r="H118" s="172" t="s">
        <v>344</v>
      </c>
      <c r="I118" s="173"/>
      <c r="J118" s="101" t="s">
        <v>345</v>
      </c>
      <c r="K118" s="100"/>
      <c r="L118" s="81" t="s">
        <v>145</v>
      </c>
      <c r="M118" s="27">
        <v>4</v>
      </c>
      <c r="N118" s="97">
        <v>450</v>
      </c>
      <c r="O118" s="71">
        <f t="shared" si="1"/>
        <v>1800</v>
      </c>
      <c r="P118" s="104" t="s">
        <v>9</v>
      </c>
      <c r="Q118" s="52"/>
    </row>
    <row r="119" spans="1:17" ht="15.6" x14ac:dyDescent="0.25">
      <c r="A119" s="172" t="s">
        <v>36</v>
      </c>
      <c r="B119" s="173"/>
      <c r="C119" s="159" t="s">
        <v>7</v>
      </c>
      <c r="D119" s="160"/>
      <c r="E119" s="161" t="s">
        <v>155</v>
      </c>
      <c r="F119" s="161"/>
      <c r="G119" s="87" t="s">
        <v>278</v>
      </c>
      <c r="H119" s="172" t="s">
        <v>346</v>
      </c>
      <c r="I119" s="173"/>
      <c r="J119" s="101" t="s">
        <v>348</v>
      </c>
      <c r="K119" s="100" t="s">
        <v>347</v>
      </c>
      <c r="L119" s="81" t="s">
        <v>145</v>
      </c>
      <c r="M119" s="27">
        <v>6</v>
      </c>
      <c r="N119" s="97">
        <v>797</v>
      </c>
      <c r="O119" s="71">
        <f t="shared" si="1"/>
        <v>4782</v>
      </c>
      <c r="P119" s="104" t="s">
        <v>9</v>
      </c>
      <c r="Q119" s="52"/>
    </row>
    <row r="120" spans="1:17" ht="31.2" x14ac:dyDescent="0.25">
      <c r="A120" s="172" t="s">
        <v>36</v>
      </c>
      <c r="B120" s="173"/>
      <c r="C120" s="159" t="s">
        <v>7</v>
      </c>
      <c r="D120" s="160"/>
      <c r="E120" s="161" t="s">
        <v>155</v>
      </c>
      <c r="F120" s="161"/>
      <c r="G120" s="87" t="s">
        <v>278</v>
      </c>
      <c r="H120" s="172" t="s">
        <v>349</v>
      </c>
      <c r="I120" s="173"/>
      <c r="J120" s="101" t="s">
        <v>350</v>
      </c>
      <c r="K120" s="100"/>
      <c r="L120" s="81" t="s">
        <v>145</v>
      </c>
      <c r="M120" s="27">
        <v>1</v>
      </c>
      <c r="N120" s="97">
        <v>2325</v>
      </c>
      <c r="O120" s="71">
        <f t="shared" si="1"/>
        <v>2325</v>
      </c>
      <c r="P120" s="104" t="s">
        <v>9</v>
      </c>
      <c r="Q120" s="52"/>
    </row>
    <row r="121" spans="1:17" ht="31.2" x14ac:dyDescent="0.25">
      <c r="A121" s="172" t="s">
        <v>34</v>
      </c>
      <c r="B121" s="173"/>
      <c r="C121" s="159" t="s">
        <v>7</v>
      </c>
      <c r="D121" s="160"/>
      <c r="E121" s="161" t="s">
        <v>155</v>
      </c>
      <c r="F121" s="161"/>
      <c r="G121" s="25" t="s">
        <v>300</v>
      </c>
      <c r="H121" s="172" t="s">
        <v>351</v>
      </c>
      <c r="I121" s="173"/>
      <c r="J121" s="101" t="s">
        <v>353</v>
      </c>
      <c r="K121" s="100" t="s">
        <v>352</v>
      </c>
      <c r="L121" s="81" t="s">
        <v>145</v>
      </c>
      <c r="M121" s="27">
        <v>10</v>
      </c>
      <c r="N121" s="97">
        <v>774.4</v>
      </c>
      <c r="O121" s="71">
        <f t="shared" si="1"/>
        <v>7744</v>
      </c>
      <c r="P121" s="104" t="s">
        <v>9</v>
      </c>
      <c r="Q121" s="52"/>
    </row>
    <row r="122" spans="1:17" ht="31.2" x14ac:dyDescent="0.25">
      <c r="A122" s="172" t="s">
        <v>34</v>
      </c>
      <c r="B122" s="173"/>
      <c r="C122" s="159" t="s">
        <v>7</v>
      </c>
      <c r="D122" s="160"/>
      <c r="E122" s="161" t="s">
        <v>155</v>
      </c>
      <c r="F122" s="161"/>
      <c r="G122" s="25" t="s">
        <v>300</v>
      </c>
      <c r="H122" s="172" t="s">
        <v>354</v>
      </c>
      <c r="I122" s="173"/>
      <c r="J122" s="101" t="s">
        <v>356</v>
      </c>
      <c r="K122" s="100" t="s">
        <v>355</v>
      </c>
      <c r="L122" s="81" t="s">
        <v>145</v>
      </c>
      <c r="M122" s="27">
        <v>4</v>
      </c>
      <c r="N122" s="97">
        <v>517.44000000000005</v>
      </c>
      <c r="O122" s="71">
        <f t="shared" si="1"/>
        <v>2069.7600000000002</v>
      </c>
      <c r="P122" s="104" t="s">
        <v>9</v>
      </c>
      <c r="Q122" s="52"/>
    </row>
    <row r="123" spans="1:17" ht="31.2" x14ac:dyDescent="0.25">
      <c r="A123" s="172" t="s">
        <v>30</v>
      </c>
      <c r="B123" s="173"/>
      <c r="C123" s="159" t="s">
        <v>7</v>
      </c>
      <c r="D123" s="160"/>
      <c r="E123" s="161" t="s">
        <v>155</v>
      </c>
      <c r="F123" s="161"/>
      <c r="G123" s="25" t="s">
        <v>184</v>
      </c>
      <c r="H123" s="172" t="s">
        <v>340</v>
      </c>
      <c r="I123" s="173"/>
      <c r="J123" s="101" t="s">
        <v>358</v>
      </c>
      <c r="K123" s="101" t="s">
        <v>357</v>
      </c>
      <c r="L123" s="88" t="s">
        <v>145</v>
      </c>
      <c r="M123" s="27">
        <v>1</v>
      </c>
      <c r="N123" s="28">
        <v>489.77</v>
      </c>
      <c r="O123" s="71">
        <f t="shared" si="1"/>
        <v>489.77</v>
      </c>
      <c r="P123" s="104" t="s">
        <v>9</v>
      </c>
      <c r="Q123" s="52"/>
    </row>
    <row r="124" spans="1:17" ht="46.8" x14ac:dyDescent="0.25">
      <c r="A124" s="172" t="s">
        <v>36</v>
      </c>
      <c r="B124" s="173"/>
      <c r="C124" s="159" t="s">
        <v>27</v>
      </c>
      <c r="D124" s="160"/>
      <c r="E124" s="161" t="s">
        <v>155</v>
      </c>
      <c r="F124" s="161"/>
      <c r="G124" s="25" t="s">
        <v>232</v>
      </c>
      <c r="H124" s="172" t="s">
        <v>364</v>
      </c>
      <c r="I124" s="173"/>
      <c r="J124" s="106" t="s">
        <v>366</v>
      </c>
      <c r="K124" s="100" t="s">
        <v>365</v>
      </c>
      <c r="L124" s="81" t="s">
        <v>145</v>
      </c>
      <c r="M124" s="27">
        <v>22</v>
      </c>
      <c r="N124" s="97">
        <v>1104.97</v>
      </c>
      <c r="O124" s="71">
        <f t="shared" si="1"/>
        <v>24309.34</v>
      </c>
      <c r="P124" s="104" t="s">
        <v>9</v>
      </c>
      <c r="Q124" s="52"/>
    </row>
    <row r="125" spans="1:17" ht="46.8" x14ac:dyDescent="0.25">
      <c r="A125" s="172" t="s">
        <v>30</v>
      </c>
      <c r="B125" s="173"/>
      <c r="C125" s="159" t="s">
        <v>55</v>
      </c>
      <c r="D125" s="160"/>
      <c r="E125" s="161" t="s">
        <v>155</v>
      </c>
      <c r="F125" s="161"/>
      <c r="G125" s="89" t="s">
        <v>232</v>
      </c>
      <c r="H125" s="172" t="s">
        <v>364</v>
      </c>
      <c r="I125" s="173"/>
      <c r="J125" s="106" t="s">
        <v>366</v>
      </c>
      <c r="K125" s="100" t="s">
        <v>365</v>
      </c>
      <c r="L125" s="81" t="s">
        <v>145</v>
      </c>
      <c r="M125" s="27">
        <v>2</v>
      </c>
      <c r="N125" s="97">
        <v>1104.97</v>
      </c>
      <c r="O125" s="71">
        <f t="shared" si="1"/>
        <v>2209.94</v>
      </c>
      <c r="P125" s="104" t="s">
        <v>9</v>
      </c>
      <c r="Q125" s="52"/>
    </row>
    <row r="126" spans="1:17" ht="46.8" x14ac:dyDescent="0.25">
      <c r="A126" s="172" t="s">
        <v>36</v>
      </c>
      <c r="B126" s="173"/>
      <c r="C126" s="159" t="s">
        <v>27</v>
      </c>
      <c r="D126" s="160"/>
      <c r="E126" s="161"/>
      <c r="F126" s="161"/>
      <c r="G126" s="89" t="s">
        <v>232</v>
      </c>
      <c r="H126" s="172" t="s">
        <v>367</v>
      </c>
      <c r="I126" s="173"/>
      <c r="J126" s="106" t="s">
        <v>369</v>
      </c>
      <c r="K126" s="100" t="s">
        <v>368</v>
      </c>
      <c r="L126" s="81" t="s">
        <v>145</v>
      </c>
      <c r="M126" s="27">
        <v>6</v>
      </c>
      <c r="N126" s="97">
        <v>1284.98</v>
      </c>
      <c r="O126" s="71">
        <f t="shared" si="1"/>
        <v>7709.88</v>
      </c>
      <c r="P126" s="25"/>
      <c r="Q126" s="52"/>
    </row>
    <row r="127" spans="1:17" ht="46.8" x14ac:dyDescent="0.25">
      <c r="A127" s="172" t="s">
        <v>37</v>
      </c>
      <c r="B127" s="173"/>
      <c r="C127" s="159" t="s">
        <v>84</v>
      </c>
      <c r="D127" s="160"/>
      <c r="E127" s="161" t="s">
        <v>391</v>
      </c>
      <c r="F127" s="161"/>
      <c r="G127" s="25" t="s">
        <v>391</v>
      </c>
      <c r="H127" s="172"/>
      <c r="I127" s="173"/>
      <c r="J127" s="99" t="s">
        <v>392</v>
      </c>
      <c r="K127" s="100" t="s">
        <v>393</v>
      </c>
      <c r="L127" s="81" t="s">
        <v>145</v>
      </c>
      <c r="M127" s="27">
        <v>2</v>
      </c>
      <c r="N127" s="28">
        <v>565</v>
      </c>
      <c r="O127" s="71">
        <f t="shared" si="1"/>
        <v>1130</v>
      </c>
      <c r="P127" s="25" t="s">
        <v>394</v>
      </c>
      <c r="Q127" s="52"/>
    </row>
    <row r="128" spans="1:17" ht="46.8" x14ac:dyDescent="0.25">
      <c r="A128" s="172" t="s">
        <v>34</v>
      </c>
      <c r="B128" s="173"/>
      <c r="C128" s="159" t="s">
        <v>7</v>
      </c>
      <c r="D128" s="160"/>
      <c r="E128" s="161" t="s">
        <v>156</v>
      </c>
      <c r="F128" s="161"/>
      <c r="G128" s="25" t="s">
        <v>154</v>
      </c>
      <c r="H128" s="172" t="s">
        <v>454</v>
      </c>
      <c r="I128" s="173"/>
      <c r="J128" s="99" t="s">
        <v>455</v>
      </c>
      <c r="K128" s="100" t="s">
        <v>456</v>
      </c>
      <c r="L128" s="81" t="s">
        <v>145</v>
      </c>
      <c r="M128" s="27">
        <v>153</v>
      </c>
      <c r="N128" s="28">
        <v>298.2</v>
      </c>
      <c r="O128" s="71">
        <f t="shared" si="1"/>
        <v>45624.6</v>
      </c>
      <c r="P128" s="109" t="s">
        <v>359</v>
      </c>
      <c r="Q128" s="52"/>
    </row>
    <row r="129" spans="1:17" ht="15.6" x14ac:dyDescent="0.25">
      <c r="A129" s="172"/>
      <c r="B129" s="173"/>
      <c r="C129" s="159"/>
      <c r="D129" s="160"/>
      <c r="E129" s="161"/>
      <c r="F129" s="161"/>
      <c r="G129" s="25"/>
      <c r="H129" s="172"/>
      <c r="I129" s="173"/>
      <c r="J129" s="99"/>
      <c r="K129" s="100"/>
      <c r="L129" s="81"/>
      <c r="M129" s="27"/>
      <c r="N129" s="28"/>
      <c r="O129" s="71">
        <f t="shared" si="1"/>
        <v>0</v>
      </c>
      <c r="P129" s="25"/>
      <c r="Q129" s="52"/>
    </row>
    <row r="130" spans="1:17" ht="15.6" x14ac:dyDescent="0.25">
      <c r="A130" s="172"/>
      <c r="B130" s="173"/>
      <c r="C130" s="159"/>
      <c r="D130" s="160"/>
      <c r="E130" s="161"/>
      <c r="F130" s="161"/>
      <c r="G130" s="25"/>
      <c r="H130" s="172"/>
      <c r="I130" s="173"/>
      <c r="J130" s="99"/>
      <c r="K130" s="100"/>
      <c r="L130" s="81"/>
      <c r="M130" s="27"/>
      <c r="N130" s="28"/>
      <c r="O130" s="71">
        <f t="shared" si="1"/>
        <v>0</v>
      </c>
      <c r="P130" s="25"/>
      <c r="Q130" s="52"/>
    </row>
    <row r="131" spans="1:17" ht="15.6" x14ac:dyDescent="0.25">
      <c r="A131" s="172"/>
      <c r="B131" s="173"/>
      <c r="C131" s="159"/>
      <c r="D131" s="160"/>
      <c r="E131" s="161"/>
      <c r="F131" s="161"/>
      <c r="G131" s="25"/>
      <c r="H131" s="172"/>
      <c r="I131" s="173"/>
      <c r="J131" s="99"/>
      <c r="K131" s="100"/>
      <c r="L131" s="81"/>
      <c r="M131" s="27"/>
      <c r="N131" s="28"/>
      <c r="O131" s="71">
        <f t="shared" si="1"/>
        <v>0</v>
      </c>
      <c r="P131" s="25"/>
      <c r="Q131" s="52"/>
    </row>
    <row r="132" spans="1:17" ht="15.6" x14ac:dyDescent="0.25">
      <c r="A132" s="172"/>
      <c r="B132" s="173"/>
      <c r="C132" s="159"/>
      <c r="D132" s="160"/>
      <c r="E132" s="161"/>
      <c r="F132" s="161"/>
      <c r="G132" s="25"/>
      <c r="H132" s="172"/>
      <c r="I132" s="173"/>
      <c r="J132" s="99"/>
      <c r="K132" s="100"/>
      <c r="L132" s="81"/>
      <c r="M132" s="27"/>
      <c r="N132" s="28"/>
      <c r="O132" s="71">
        <f t="shared" si="1"/>
        <v>0</v>
      </c>
      <c r="P132" s="25"/>
      <c r="Q132" s="52"/>
    </row>
    <row r="133" spans="1:17" ht="15.6" x14ac:dyDescent="0.25">
      <c r="A133" s="172"/>
      <c r="B133" s="173"/>
      <c r="C133" s="159"/>
      <c r="D133" s="160"/>
      <c r="E133" s="161"/>
      <c r="F133" s="161"/>
      <c r="G133" s="25"/>
      <c r="H133" s="172"/>
      <c r="I133" s="173"/>
      <c r="J133" s="99"/>
      <c r="K133" s="100"/>
      <c r="L133" s="81"/>
      <c r="M133" s="27"/>
      <c r="N133" s="28"/>
      <c r="O133" s="71">
        <f t="shared" si="1"/>
        <v>0</v>
      </c>
      <c r="P133" s="25"/>
      <c r="Q133" s="52"/>
    </row>
    <row r="134" spans="1:17" ht="15.6" x14ac:dyDescent="0.25">
      <c r="A134" s="172"/>
      <c r="B134" s="173"/>
      <c r="C134" s="159"/>
      <c r="D134" s="160"/>
      <c r="E134" s="161"/>
      <c r="F134" s="161"/>
      <c r="G134" s="25"/>
      <c r="H134" s="172"/>
      <c r="I134" s="173"/>
      <c r="J134" s="99"/>
      <c r="K134" s="100"/>
      <c r="L134" s="81"/>
      <c r="M134" s="27"/>
      <c r="N134" s="28"/>
      <c r="O134" s="71">
        <f t="shared" si="1"/>
        <v>0</v>
      </c>
      <c r="P134" s="25"/>
      <c r="Q134" s="52"/>
    </row>
    <row r="135" spans="1:17" ht="15.6" x14ac:dyDescent="0.25">
      <c r="A135" s="172"/>
      <c r="B135" s="173"/>
      <c r="C135" s="159"/>
      <c r="D135" s="160"/>
      <c r="E135" s="161"/>
      <c r="F135" s="161"/>
      <c r="G135" s="25"/>
      <c r="H135" s="172"/>
      <c r="I135" s="173"/>
      <c r="J135" s="99"/>
      <c r="K135" s="100"/>
      <c r="L135" s="81"/>
      <c r="M135" s="27"/>
      <c r="N135" s="28"/>
      <c r="O135" s="71">
        <f t="shared" si="1"/>
        <v>0</v>
      </c>
      <c r="P135" s="25"/>
      <c r="Q135" s="52"/>
    </row>
    <row r="136" spans="1:17" ht="15.6" x14ac:dyDescent="0.25">
      <c r="A136" s="172"/>
      <c r="B136" s="173"/>
      <c r="C136" s="159"/>
      <c r="D136" s="160"/>
      <c r="E136" s="161"/>
      <c r="F136" s="161"/>
      <c r="G136" s="25"/>
      <c r="H136" s="172"/>
      <c r="I136" s="173"/>
      <c r="J136" s="99"/>
      <c r="K136" s="100"/>
      <c r="L136" s="81"/>
      <c r="M136" s="27"/>
      <c r="N136" s="28"/>
      <c r="O136" s="71">
        <f t="shared" ref="O136:O199" si="2">$M136*$N136</f>
        <v>0</v>
      </c>
      <c r="P136" s="25"/>
      <c r="Q136" s="52"/>
    </row>
    <row r="137" spans="1:17" ht="15.6" x14ac:dyDescent="0.25">
      <c r="A137" s="172"/>
      <c r="B137" s="173"/>
      <c r="C137" s="159"/>
      <c r="D137" s="160"/>
      <c r="E137" s="161"/>
      <c r="F137" s="161"/>
      <c r="G137" s="25"/>
      <c r="H137" s="172"/>
      <c r="I137" s="173"/>
      <c r="J137" s="99"/>
      <c r="K137" s="100"/>
      <c r="L137" s="81"/>
      <c r="M137" s="27"/>
      <c r="N137" s="28"/>
      <c r="O137" s="71">
        <f t="shared" si="2"/>
        <v>0</v>
      </c>
      <c r="P137" s="25"/>
      <c r="Q137" s="52"/>
    </row>
    <row r="138" spans="1:17" ht="15.6" x14ac:dyDescent="0.25">
      <c r="A138" s="172"/>
      <c r="B138" s="173"/>
      <c r="C138" s="159"/>
      <c r="D138" s="160"/>
      <c r="E138" s="161"/>
      <c r="F138" s="161"/>
      <c r="G138" s="25"/>
      <c r="H138" s="172"/>
      <c r="I138" s="173"/>
      <c r="J138" s="99"/>
      <c r="K138" s="100"/>
      <c r="L138" s="81"/>
      <c r="M138" s="27"/>
      <c r="N138" s="28"/>
      <c r="O138" s="71">
        <f t="shared" si="2"/>
        <v>0</v>
      </c>
      <c r="P138" s="25"/>
      <c r="Q138" s="52"/>
    </row>
    <row r="139" spans="1:17" ht="15.6" x14ac:dyDescent="0.25">
      <c r="A139" s="172"/>
      <c r="B139" s="173"/>
      <c r="C139" s="159"/>
      <c r="D139" s="160"/>
      <c r="E139" s="161"/>
      <c r="F139" s="161"/>
      <c r="G139" s="25"/>
      <c r="H139" s="172"/>
      <c r="I139" s="173"/>
      <c r="J139" s="99"/>
      <c r="K139" s="100"/>
      <c r="L139" s="81"/>
      <c r="M139" s="27"/>
      <c r="N139" s="28"/>
      <c r="O139" s="71">
        <f t="shared" si="2"/>
        <v>0</v>
      </c>
      <c r="P139" s="25"/>
      <c r="Q139" s="52"/>
    </row>
    <row r="140" spans="1:17" ht="15.6" x14ac:dyDescent="0.25">
      <c r="A140" s="172"/>
      <c r="B140" s="173"/>
      <c r="C140" s="159"/>
      <c r="D140" s="160"/>
      <c r="E140" s="161"/>
      <c r="F140" s="161"/>
      <c r="G140" s="25"/>
      <c r="H140" s="172"/>
      <c r="I140" s="173"/>
      <c r="J140" s="99"/>
      <c r="K140" s="100"/>
      <c r="L140" s="81"/>
      <c r="M140" s="27"/>
      <c r="N140" s="28"/>
      <c r="O140" s="71">
        <f t="shared" si="2"/>
        <v>0</v>
      </c>
      <c r="P140" s="25"/>
      <c r="Q140" s="52"/>
    </row>
    <row r="141" spans="1:17" ht="15.6" x14ac:dyDescent="0.25">
      <c r="A141" s="172"/>
      <c r="B141" s="173"/>
      <c r="C141" s="159"/>
      <c r="D141" s="160"/>
      <c r="E141" s="161"/>
      <c r="F141" s="161"/>
      <c r="G141" s="25"/>
      <c r="H141" s="172"/>
      <c r="I141" s="173"/>
      <c r="J141" s="99"/>
      <c r="K141" s="100"/>
      <c r="L141" s="81"/>
      <c r="M141" s="27"/>
      <c r="N141" s="28"/>
      <c r="O141" s="71">
        <f t="shared" si="2"/>
        <v>0</v>
      </c>
      <c r="P141" s="25"/>
      <c r="Q141" s="52"/>
    </row>
    <row r="142" spans="1:17" ht="15.6" x14ac:dyDescent="0.25">
      <c r="A142" s="172"/>
      <c r="B142" s="173"/>
      <c r="C142" s="159"/>
      <c r="D142" s="160"/>
      <c r="E142" s="161"/>
      <c r="F142" s="161"/>
      <c r="G142" s="25"/>
      <c r="H142" s="172"/>
      <c r="I142" s="173"/>
      <c r="J142" s="99"/>
      <c r="K142" s="100"/>
      <c r="L142" s="81"/>
      <c r="M142" s="27"/>
      <c r="N142" s="28"/>
      <c r="O142" s="71">
        <f t="shared" si="2"/>
        <v>0</v>
      </c>
      <c r="P142" s="25"/>
      <c r="Q142" s="52"/>
    </row>
    <row r="143" spans="1:17" ht="15.6" x14ac:dyDescent="0.25">
      <c r="A143" s="172"/>
      <c r="B143" s="173"/>
      <c r="C143" s="159"/>
      <c r="D143" s="160"/>
      <c r="E143" s="161"/>
      <c r="F143" s="161"/>
      <c r="G143" s="25"/>
      <c r="H143" s="172"/>
      <c r="I143" s="173"/>
      <c r="J143" s="99"/>
      <c r="K143" s="100"/>
      <c r="L143" s="81"/>
      <c r="M143" s="27"/>
      <c r="N143" s="28"/>
      <c r="O143" s="71">
        <f t="shared" si="2"/>
        <v>0</v>
      </c>
      <c r="P143" s="25"/>
      <c r="Q143" s="52"/>
    </row>
    <row r="144" spans="1:17" ht="15.6" x14ac:dyDescent="0.25">
      <c r="A144" s="172"/>
      <c r="B144" s="173"/>
      <c r="C144" s="159"/>
      <c r="D144" s="160"/>
      <c r="E144" s="161"/>
      <c r="F144" s="161"/>
      <c r="G144" s="25"/>
      <c r="H144" s="172"/>
      <c r="I144" s="173"/>
      <c r="J144" s="99"/>
      <c r="K144" s="100"/>
      <c r="L144" s="81"/>
      <c r="M144" s="27"/>
      <c r="N144" s="28"/>
      <c r="O144" s="71">
        <f t="shared" si="2"/>
        <v>0</v>
      </c>
      <c r="P144" s="25"/>
      <c r="Q144" s="52"/>
    </row>
    <row r="145" spans="1:17" ht="15.6" x14ac:dyDescent="0.25">
      <c r="A145" s="172"/>
      <c r="B145" s="173"/>
      <c r="C145" s="159"/>
      <c r="D145" s="160"/>
      <c r="E145" s="161"/>
      <c r="F145" s="161"/>
      <c r="G145" s="25"/>
      <c r="H145" s="172"/>
      <c r="I145" s="173"/>
      <c r="J145" s="25"/>
      <c r="K145" s="94"/>
      <c r="L145" s="81"/>
      <c r="M145" s="27"/>
      <c r="N145" s="28"/>
      <c r="O145" s="71">
        <f t="shared" si="2"/>
        <v>0</v>
      </c>
      <c r="P145" s="25"/>
      <c r="Q145" s="52"/>
    </row>
    <row r="146" spans="1:17" ht="15.6" x14ac:dyDescent="0.25">
      <c r="A146" s="172"/>
      <c r="B146" s="173"/>
      <c r="C146" s="159"/>
      <c r="D146" s="160"/>
      <c r="E146" s="161"/>
      <c r="F146" s="161"/>
      <c r="G146" s="25"/>
      <c r="H146" s="172"/>
      <c r="I146" s="173"/>
      <c r="J146" s="25"/>
      <c r="K146" s="94"/>
      <c r="L146" s="81"/>
      <c r="M146" s="27"/>
      <c r="N146" s="28"/>
      <c r="O146" s="71">
        <f t="shared" si="2"/>
        <v>0</v>
      </c>
      <c r="P146" s="25"/>
      <c r="Q146" s="52"/>
    </row>
    <row r="147" spans="1:17" ht="15.6" x14ac:dyDescent="0.25">
      <c r="A147" s="172"/>
      <c r="B147" s="173"/>
      <c r="C147" s="159"/>
      <c r="D147" s="160"/>
      <c r="E147" s="161"/>
      <c r="F147" s="161"/>
      <c r="G147" s="25"/>
      <c r="H147" s="172"/>
      <c r="I147" s="173"/>
      <c r="J147" s="25"/>
      <c r="K147" s="94"/>
      <c r="L147" s="81"/>
      <c r="M147" s="27"/>
      <c r="N147" s="28"/>
      <c r="O147" s="71">
        <f t="shared" si="2"/>
        <v>0</v>
      </c>
      <c r="P147" s="25"/>
      <c r="Q147" s="52"/>
    </row>
    <row r="148" spans="1:17" ht="15.6" x14ac:dyDescent="0.25">
      <c r="A148" s="172"/>
      <c r="B148" s="173"/>
      <c r="C148" s="159"/>
      <c r="D148" s="160"/>
      <c r="E148" s="161"/>
      <c r="F148" s="161"/>
      <c r="G148" s="25"/>
      <c r="H148" s="172"/>
      <c r="I148" s="173"/>
      <c r="J148" s="25"/>
      <c r="K148" s="94"/>
      <c r="L148" s="81"/>
      <c r="M148" s="27"/>
      <c r="N148" s="28"/>
      <c r="O148" s="71">
        <f t="shared" si="2"/>
        <v>0</v>
      </c>
      <c r="P148" s="25"/>
      <c r="Q148" s="52"/>
    </row>
    <row r="149" spans="1:17" ht="15.6" x14ac:dyDescent="0.25">
      <c r="A149" s="172"/>
      <c r="B149" s="173"/>
      <c r="C149" s="159"/>
      <c r="D149" s="160"/>
      <c r="E149" s="161"/>
      <c r="F149" s="161"/>
      <c r="G149" s="25"/>
      <c r="H149" s="172"/>
      <c r="I149" s="173"/>
      <c r="J149" s="25"/>
      <c r="K149" s="94"/>
      <c r="L149" s="81"/>
      <c r="M149" s="27"/>
      <c r="N149" s="28"/>
      <c r="O149" s="71">
        <f t="shared" si="2"/>
        <v>0</v>
      </c>
      <c r="P149" s="25"/>
      <c r="Q149" s="52"/>
    </row>
    <row r="150" spans="1:17" ht="15.6" x14ac:dyDescent="0.25">
      <c r="A150" s="172"/>
      <c r="B150" s="173"/>
      <c r="C150" s="159"/>
      <c r="D150" s="160"/>
      <c r="E150" s="161"/>
      <c r="F150" s="161"/>
      <c r="G150" s="25"/>
      <c r="H150" s="172"/>
      <c r="I150" s="173"/>
      <c r="J150" s="25"/>
      <c r="K150" s="94"/>
      <c r="L150" s="81"/>
      <c r="M150" s="27"/>
      <c r="N150" s="28"/>
      <c r="O150" s="71">
        <f t="shared" si="2"/>
        <v>0</v>
      </c>
      <c r="P150" s="25"/>
      <c r="Q150" s="52"/>
    </row>
    <row r="151" spans="1:17" ht="15.6" x14ac:dyDescent="0.25">
      <c r="A151" s="172"/>
      <c r="B151" s="173"/>
      <c r="C151" s="159"/>
      <c r="D151" s="160"/>
      <c r="E151" s="161"/>
      <c r="F151" s="161"/>
      <c r="G151" s="25"/>
      <c r="H151" s="172"/>
      <c r="I151" s="173"/>
      <c r="J151" s="25"/>
      <c r="K151" s="94"/>
      <c r="L151" s="81"/>
      <c r="M151" s="27"/>
      <c r="N151" s="28"/>
      <c r="O151" s="71">
        <f t="shared" si="2"/>
        <v>0</v>
      </c>
      <c r="P151" s="25"/>
      <c r="Q151" s="52"/>
    </row>
    <row r="152" spans="1:17" ht="15.6" x14ac:dyDescent="0.25">
      <c r="A152" s="172"/>
      <c r="B152" s="173"/>
      <c r="C152" s="159"/>
      <c r="D152" s="160"/>
      <c r="E152" s="161"/>
      <c r="F152" s="161"/>
      <c r="G152" s="25"/>
      <c r="H152" s="172"/>
      <c r="I152" s="173"/>
      <c r="J152" s="25"/>
      <c r="K152" s="94"/>
      <c r="L152" s="81"/>
      <c r="M152" s="27"/>
      <c r="N152" s="28"/>
      <c r="O152" s="71">
        <f t="shared" si="2"/>
        <v>0</v>
      </c>
      <c r="P152" s="25"/>
      <c r="Q152" s="52"/>
    </row>
    <row r="153" spans="1:17" ht="15.6" x14ac:dyDescent="0.25">
      <c r="A153" s="172"/>
      <c r="B153" s="173"/>
      <c r="C153" s="159"/>
      <c r="D153" s="160"/>
      <c r="E153" s="161"/>
      <c r="F153" s="161"/>
      <c r="G153" s="25"/>
      <c r="H153" s="172"/>
      <c r="I153" s="173"/>
      <c r="J153" s="25"/>
      <c r="K153" s="94"/>
      <c r="L153" s="81"/>
      <c r="M153" s="27"/>
      <c r="N153" s="28"/>
      <c r="O153" s="71">
        <f t="shared" si="2"/>
        <v>0</v>
      </c>
      <c r="P153" s="25"/>
      <c r="Q153" s="52"/>
    </row>
    <row r="154" spans="1:17" ht="15.6" x14ac:dyDescent="0.25">
      <c r="A154" s="172"/>
      <c r="B154" s="173"/>
      <c r="C154" s="159"/>
      <c r="D154" s="160"/>
      <c r="E154" s="161"/>
      <c r="F154" s="161"/>
      <c r="G154" s="25"/>
      <c r="H154" s="172"/>
      <c r="I154" s="173"/>
      <c r="J154" s="25"/>
      <c r="K154" s="94"/>
      <c r="L154" s="81"/>
      <c r="M154" s="27"/>
      <c r="N154" s="28"/>
      <c r="O154" s="71">
        <f t="shared" si="2"/>
        <v>0</v>
      </c>
      <c r="P154" s="25"/>
      <c r="Q154" s="52"/>
    </row>
    <row r="155" spans="1:17" ht="15.6" x14ac:dyDescent="0.25">
      <c r="A155" s="172"/>
      <c r="B155" s="173"/>
      <c r="C155" s="159"/>
      <c r="D155" s="160"/>
      <c r="E155" s="161"/>
      <c r="F155" s="161"/>
      <c r="G155" s="25"/>
      <c r="H155" s="172"/>
      <c r="I155" s="173"/>
      <c r="J155" s="25"/>
      <c r="K155" s="94"/>
      <c r="L155" s="81"/>
      <c r="M155" s="27"/>
      <c r="N155" s="28"/>
      <c r="O155" s="71">
        <f t="shared" si="2"/>
        <v>0</v>
      </c>
      <c r="P155" s="25"/>
      <c r="Q155" s="52"/>
    </row>
    <row r="156" spans="1:17" ht="15.6" x14ac:dyDescent="0.25">
      <c r="A156" s="172"/>
      <c r="B156" s="173"/>
      <c r="C156" s="159"/>
      <c r="D156" s="160"/>
      <c r="E156" s="161"/>
      <c r="F156" s="161"/>
      <c r="G156" s="25"/>
      <c r="H156" s="172"/>
      <c r="I156" s="173"/>
      <c r="J156" s="25"/>
      <c r="K156" s="94"/>
      <c r="L156" s="81"/>
      <c r="M156" s="27"/>
      <c r="N156" s="28"/>
      <c r="O156" s="71">
        <f t="shared" si="2"/>
        <v>0</v>
      </c>
      <c r="P156" s="25"/>
      <c r="Q156" s="52"/>
    </row>
    <row r="157" spans="1:17" ht="15.6" x14ac:dyDescent="0.25">
      <c r="A157" s="172"/>
      <c r="B157" s="173"/>
      <c r="C157" s="159"/>
      <c r="D157" s="160"/>
      <c r="E157" s="161"/>
      <c r="F157" s="161"/>
      <c r="G157" s="25"/>
      <c r="H157" s="172"/>
      <c r="I157" s="173"/>
      <c r="J157" s="25"/>
      <c r="K157" s="94"/>
      <c r="L157" s="81"/>
      <c r="M157" s="27"/>
      <c r="N157" s="28"/>
      <c r="O157" s="71">
        <f t="shared" si="2"/>
        <v>0</v>
      </c>
      <c r="P157" s="25"/>
      <c r="Q157" s="52"/>
    </row>
    <row r="158" spans="1:17" ht="15.6" x14ac:dyDescent="0.25">
      <c r="A158" s="172"/>
      <c r="B158" s="173"/>
      <c r="C158" s="159"/>
      <c r="D158" s="160"/>
      <c r="E158" s="161"/>
      <c r="F158" s="161"/>
      <c r="G158" s="25"/>
      <c r="H158" s="172"/>
      <c r="I158" s="173"/>
      <c r="J158" s="25"/>
      <c r="K158" s="94"/>
      <c r="L158" s="81"/>
      <c r="M158" s="27"/>
      <c r="N158" s="28"/>
      <c r="O158" s="71">
        <f t="shared" si="2"/>
        <v>0</v>
      </c>
      <c r="P158" s="25"/>
      <c r="Q158" s="52"/>
    </row>
    <row r="159" spans="1:17" ht="15.6" x14ac:dyDescent="0.25">
      <c r="A159" s="172"/>
      <c r="B159" s="173"/>
      <c r="C159" s="159"/>
      <c r="D159" s="160"/>
      <c r="E159" s="161"/>
      <c r="F159" s="161"/>
      <c r="G159" s="25"/>
      <c r="H159" s="172"/>
      <c r="I159" s="173"/>
      <c r="J159" s="25"/>
      <c r="K159" s="94"/>
      <c r="L159" s="81"/>
      <c r="M159" s="27"/>
      <c r="N159" s="28"/>
      <c r="O159" s="71">
        <f t="shared" si="2"/>
        <v>0</v>
      </c>
      <c r="P159" s="25"/>
      <c r="Q159" s="52"/>
    </row>
    <row r="160" spans="1:17" ht="15.6" x14ac:dyDescent="0.25">
      <c r="A160" s="172"/>
      <c r="B160" s="173"/>
      <c r="C160" s="159"/>
      <c r="D160" s="160"/>
      <c r="E160" s="161"/>
      <c r="F160" s="161"/>
      <c r="G160" s="25"/>
      <c r="H160" s="172"/>
      <c r="I160" s="173"/>
      <c r="J160" s="25"/>
      <c r="K160" s="94"/>
      <c r="L160" s="81"/>
      <c r="M160" s="27"/>
      <c r="N160" s="28"/>
      <c r="O160" s="71">
        <f t="shared" si="2"/>
        <v>0</v>
      </c>
      <c r="P160" s="25"/>
      <c r="Q160" s="52"/>
    </row>
    <row r="161" spans="1:17" ht="15.6" x14ac:dyDescent="0.25">
      <c r="A161" s="172"/>
      <c r="B161" s="173"/>
      <c r="C161" s="159"/>
      <c r="D161" s="160"/>
      <c r="E161" s="161"/>
      <c r="F161" s="161"/>
      <c r="G161" s="25"/>
      <c r="H161" s="172"/>
      <c r="I161" s="173"/>
      <c r="J161" s="25"/>
      <c r="K161" s="94"/>
      <c r="L161" s="81"/>
      <c r="M161" s="27"/>
      <c r="N161" s="28"/>
      <c r="O161" s="71">
        <f t="shared" si="2"/>
        <v>0</v>
      </c>
      <c r="P161" s="25"/>
      <c r="Q161" s="52"/>
    </row>
    <row r="162" spans="1:17" ht="15.6" x14ac:dyDescent="0.25">
      <c r="A162" s="172"/>
      <c r="B162" s="173"/>
      <c r="C162" s="159"/>
      <c r="D162" s="160"/>
      <c r="E162" s="161"/>
      <c r="F162" s="161"/>
      <c r="G162" s="25"/>
      <c r="H162" s="172"/>
      <c r="I162" s="173"/>
      <c r="J162" s="25"/>
      <c r="K162" s="94"/>
      <c r="L162" s="81"/>
      <c r="M162" s="27"/>
      <c r="N162" s="28"/>
      <c r="O162" s="71">
        <f t="shared" si="2"/>
        <v>0</v>
      </c>
      <c r="P162" s="25"/>
      <c r="Q162" s="52"/>
    </row>
    <row r="163" spans="1:17" ht="15.6" x14ac:dyDescent="0.25">
      <c r="A163" s="172"/>
      <c r="B163" s="173"/>
      <c r="C163" s="159"/>
      <c r="D163" s="160"/>
      <c r="E163" s="161"/>
      <c r="F163" s="161"/>
      <c r="G163" s="25"/>
      <c r="H163" s="172"/>
      <c r="I163" s="173"/>
      <c r="J163" s="25"/>
      <c r="K163" s="94"/>
      <c r="L163" s="81"/>
      <c r="M163" s="27"/>
      <c r="N163" s="28"/>
      <c r="O163" s="71">
        <f t="shared" si="2"/>
        <v>0</v>
      </c>
      <c r="P163" s="25"/>
      <c r="Q163" s="52"/>
    </row>
    <row r="164" spans="1:17" ht="15.6" x14ac:dyDescent="0.25">
      <c r="A164" s="172"/>
      <c r="B164" s="173"/>
      <c r="C164" s="159"/>
      <c r="D164" s="160"/>
      <c r="E164" s="161"/>
      <c r="F164" s="161"/>
      <c r="G164" s="25"/>
      <c r="H164" s="172"/>
      <c r="I164" s="173"/>
      <c r="J164" s="25"/>
      <c r="K164" s="94"/>
      <c r="L164" s="81"/>
      <c r="M164" s="27"/>
      <c r="N164" s="28"/>
      <c r="O164" s="71">
        <f t="shared" si="2"/>
        <v>0</v>
      </c>
      <c r="P164" s="25"/>
      <c r="Q164" s="52"/>
    </row>
    <row r="165" spans="1:17" ht="15.6" x14ac:dyDescent="0.25">
      <c r="A165" s="172"/>
      <c r="B165" s="173"/>
      <c r="C165" s="159"/>
      <c r="D165" s="160"/>
      <c r="E165" s="161"/>
      <c r="F165" s="161"/>
      <c r="G165" s="25"/>
      <c r="H165" s="172"/>
      <c r="I165" s="173"/>
      <c r="J165" s="25"/>
      <c r="K165" s="94"/>
      <c r="L165" s="81"/>
      <c r="M165" s="27"/>
      <c r="N165" s="28"/>
      <c r="O165" s="71">
        <f t="shared" si="2"/>
        <v>0</v>
      </c>
      <c r="P165" s="25"/>
      <c r="Q165" s="52"/>
    </row>
    <row r="166" spans="1:17" ht="15.6" x14ac:dyDescent="0.25">
      <c r="A166" s="172"/>
      <c r="B166" s="173"/>
      <c r="C166" s="159"/>
      <c r="D166" s="160"/>
      <c r="E166" s="161"/>
      <c r="F166" s="161"/>
      <c r="G166" s="25"/>
      <c r="H166" s="172"/>
      <c r="I166" s="173"/>
      <c r="J166" s="25"/>
      <c r="K166" s="94"/>
      <c r="L166" s="81"/>
      <c r="M166" s="27"/>
      <c r="N166" s="28"/>
      <c r="O166" s="71">
        <f t="shared" si="2"/>
        <v>0</v>
      </c>
      <c r="P166" s="25"/>
      <c r="Q166" s="52"/>
    </row>
    <row r="167" spans="1:17" ht="15.6" x14ac:dyDescent="0.25">
      <c r="A167" s="172"/>
      <c r="B167" s="173"/>
      <c r="C167" s="159"/>
      <c r="D167" s="160"/>
      <c r="E167" s="161"/>
      <c r="F167" s="161"/>
      <c r="G167" s="25"/>
      <c r="H167" s="172"/>
      <c r="I167" s="173"/>
      <c r="J167" s="25"/>
      <c r="K167" s="94"/>
      <c r="L167" s="81"/>
      <c r="M167" s="27"/>
      <c r="N167" s="28"/>
      <c r="O167" s="71">
        <f t="shared" si="2"/>
        <v>0</v>
      </c>
      <c r="P167" s="25"/>
      <c r="Q167" s="52"/>
    </row>
    <row r="168" spans="1:17" ht="15.6" x14ac:dyDescent="0.25">
      <c r="A168" s="172"/>
      <c r="B168" s="173"/>
      <c r="C168" s="159"/>
      <c r="D168" s="160"/>
      <c r="E168" s="161"/>
      <c r="F168" s="161"/>
      <c r="G168" s="25"/>
      <c r="H168" s="172"/>
      <c r="I168" s="173"/>
      <c r="J168" s="25"/>
      <c r="K168" s="94"/>
      <c r="L168" s="81"/>
      <c r="M168" s="27"/>
      <c r="N168" s="28"/>
      <c r="O168" s="71">
        <f t="shared" si="2"/>
        <v>0</v>
      </c>
      <c r="P168" s="25"/>
      <c r="Q168" s="52"/>
    </row>
    <row r="169" spans="1:17" ht="15.6" x14ac:dyDescent="0.25">
      <c r="A169" s="172"/>
      <c r="B169" s="173"/>
      <c r="C169" s="159"/>
      <c r="D169" s="160"/>
      <c r="E169" s="161"/>
      <c r="F169" s="161"/>
      <c r="G169" s="25"/>
      <c r="H169" s="172"/>
      <c r="I169" s="173"/>
      <c r="J169" s="25"/>
      <c r="K169" s="94"/>
      <c r="L169" s="81"/>
      <c r="M169" s="27"/>
      <c r="N169" s="28"/>
      <c r="O169" s="71">
        <f t="shared" si="2"/>
        <v>0</v>
      </c>
      <c r="P169" s="25"/>
      <c r="Q169" s="52"/>
    </row>
    <row r="170" spans="1:17" ht="15.6" x14ac:dyDescent="0.25">
      <c r="A170" s="172"/>
      <c r="B170" s="173"/>
      <c r="C170" s="159"/>
      <c r="D170" s="160"/>
      <c r="E170" s="161"/>
      <c r="F170" s="161"/>
      <c r="G170" s="25"/>
      <c r="H170" s="172"/>
      <c r="I170" s="173"/>
      <c r="J170" s="25"/>
      <c r="K170" s="94"/>
      <c r="L170" s="81"/>
      <c r="M170" s="27"/>
      <c r="N170" s="28"/>
      <c r="O170" s="71">
        <f t="shared" si="2"/>
        <v>0</v>
      </c>
      <c r="P170" s="25"/>
      <c r="Q170" s="52"/>
    </row>
    <row r="171" spans="1:17" ht="15.6" x14ac:dyDescent="0.25">
      <c r="A171" s="172"/>
      <c r="B171" s="173"/>
      <c r="C171" s="159"/>
      <c r="D171" s="160"/>
      <c r="E171" s="161"/>
      <c r="F171" s="161"/>
      <c r="G171" s="25"/>
      <c r="H171" s="172"/>
      <c r="I171" s="173"/>
      <c r="J171" s="25"/>
      <c r="K171" s="94"/>
      <c r="L171" s="81"/>
      <c r="M171" s="27"/>
      <c r="N171" s="28"/>
      <c r="O171" s="71">
        <f t="shared" si="2"/>
        <v>0</v>
      </c>
      <c r="P171" s="25"/>
      <c r="Q171" s="52"/>
    </row>
    <row r="172" spans="1:17" ht="15.6" x14ac:dyDescent="0.25">
      <c r="A172" s="172"/>
      <c r="B172" s="173"/>
      <c r="C172" s="159"/>
      <c r="D172" s="160"/>
      <c r="E172" s="161"/>
      <c r="F172" s="161"/>
      <c r="G172" s="25"/>
      <c r="H172" s="172"/>
      <c r="I172" s="173"/>
      <c r="J172" s="25"/>
      <c r="K172" s="94"/>
      <c r="L172" s="81"/>
      <c r="M172" s="27"/>
      <c r="N172" s="28"/>
      <c r="O172" s="71">
        <f t="shared" si="2"/>
        <v>0</v>
      </c>
      <c r="P172" s="25"/>
      <c r="Q172" s="52"/>
    </row>
    <row r="173" spans="1:17" ht="15.6" x14ac:dyDescent="0.25">
      <c r="A173" s="172"/>
      <c r="B173" s="173"/>
      <c r="C173" s="159"/>
      <c r="D173" s="160"/>
      <c r="E173" s="161"/>
      <c r="F173" s="161"/>
      <c r="G173" s="25"/>
      <c r="H173" s="172"/>
      <c r="I173" s="173"/>
      <c r="J173" s="25"/>
      <c r="K173" s="94"/>
      <c r="L173" s="81"/>
      <c r="M173" s="27"/>
      <c r="N173" s="28"/>
      <c r="O173" s="71">
        <f t="shared" si="2"/>
        <v>0</v>
      </c>
      <c r="P173" s="25"/>
      <c r="Q173" s="52"/>
    </row>
    <row r="174" spans="1:17" ht="15.6" x14ac:dyDescent="0.25">
      <c r="A174" s="172"/>
      <c r="B174" s="173"/>
      <c r="C174" s="159"/>
      <c r="D174" s="160"/>
      <c r="E174" s="161"/>
      <c r="F174" s="161"/>
      <c r="G174" s="25"/>
      <c r="H174" s="172"/>
      <c r="I174" s="173"/>
      <c r="J174" s="25"/>
      <c r="K174" s="94"/>
      <c r="L174" s="81"/>
      <c r="M174" s="27"/>
      <c r="N174" s="28"/>
      <c r="O174" s="71">
        <f t="shared" si="2"/>
        <v>0</v>
      </c>
      <c r="P174" s="25"/>
      <c r="Q174" s="52"/>
    </row>
    <row r="175" spans="1:17" ht="15.6" x14ac:dyDescent="0.25">
      <c r="A175" s="172"/>
      <c r="B175" s="173"/>
      <c r="C175" s="159"/>
      <c r="D175" s="160"/>
      <c r="E175" s="161"/>
      <c r="F175" s="161"/>
      <c r="G175" s="25"/>
      <c r="H175" s="172"/>
      <c r="I175" s="173"/>
      <c r="J175" s="25"/>
      <c r="K175" s="94"/>
      <c r="L175" s="81"/>
      <c r="M175" s="27"/>
      <c r="N175" s="28"/>
      <c r="O175" s="71">
        <f t="shared" si="2"/>
        <v>0</v>
      </c>
      <c r="P175" s="25"/>
      <c r="Q175" s="52"/>
    </row>
    <row r="176" spans="1:17" ht="15.6" x14ac:dyDescent="0.25">
      <c r="A176" s="172"/>
      <c r="B176" s="173"/>
      <c r="C176" s="159"/>
      <c r="D176" s="160"/>
      <c r="E176" s="161"/>
      <c r="F176" s="161"/>
      <c r="G176" s="25"/>
      <c r="H176" s="172"/>
      <c r="I176" s="173"/>
      <c r="J176" s="25"/>
      <c r="K176" s="94"/>
      <c r="L176" s="81"/>
      <c r="M176" s="27"/>
      <c r="N176" s="28"/>
      <c r="O176" s="71">
        <f t="shared" si="2"/>
        <v>0</v>
      </c>
      <c r="P176" s="25"/>
      <c r="Q176" s="52"/>
    </row>
    <row r="177" spans="1:17" ht="15.6" x14ac:dyDescent="0.25">
      <c r="A177" s="172"/>
      <c r="B177" s="173"/>
      <c r="C177" s="159"/>
      <c r="D177" s="160"/>
      <c r="E177" s="161"/>
      <c r="F177" s="161"/>
      <c r="G177" s="25"/>
      <c r="H177" s="172"/>
      <c r="I177" s="173"/>
      <c r="J177" s="25"/>
      <c r="K177" s="94"/>
      <c r="L177" s="81"/>
      <c r="M177" s="27"/>
      <c r="N177" s="28"/>
      <c r="O177" s="71">
        <f t="shared" si="2"/>
        <v>0</v>
      </c>
      <c r="P177" s="25"/>
      <c r="Q177" s="52"/>
    </row>
    <row r="178" spans="1:17" ht="15.6" x14ac:dyDescent="0.25">
      <c r="A178" s="172"/>
      <c r="B178" s="173"/>
      <c r="C178" s="159"/>
      <c r="D178" s="160"/>
      <c r="E178" s="161"/>
      <c r="F178" s="161"/>
      <c r="G178" s="25"/>
      <c r="H178" s="172"/>
      <c r="I178" s="173"/>
      <c r="J178" s="25"/>
      <c r="K178" s="94"/>
      <c r="L178" s="81"/>
      <c r="M178" s="27"/>
      <c r="N178" s="28"/>
      <c r="O178" s="71">
        <f t="shared" si="2"/>
        <v>0</v>
      </c>
      <c r="P178" s="25"/>
      <c r="Q178" s="52"/>
    </row>
    <row r="179" spans="1:17" ht="15.6" x14ac:dyDescent="0.25">
      <c r="A179" s="172"/>
      <c r="B179" s="173"/>
      <c r="C179" s="159"/>
      <c r="D179" s="160"/>
      <c r="E179" s="161"/>
      <c r="F179" s="161"/>
      <c r="G179" s="25"/>
      <c r="H179" s="172"/>
      <c r="I179" s="173"/>
      <c r="J179" s="25"/>
      <c r="K179" s="94"/>
      <c r="L179" s="81"/>
      <c r="M179" s="27"/>
      <c r="N179" s="28"/>
      <c r="O179" s="71">
        <f t="shared" si="2"/>
        <v>0</v>
      </c>
      <c r="P179" s="25"/>
      <c r="Q179" s="52"/>
    </row>
    <row r="180" spans="1:17" ht="15.6" x14ac:dyDescent="0.25">
      <c r="A180" s="172"/>
      <c r="B180" s="173"/>
      <c r="C180" s="159"/>
      <c r="D180" s="160"/>
      <c r="E180" s="161"/>
      <c r="F180" s="161"/>
      <c r="G180" s="25"/>
      <c r="H180" s="172"/>
      <c r="I180" s="173"/>
      <c r="J180" s="25"/>
      <c r="K180" s="94"/>
      <c r="L180" s="81"/>
      <c r="M180" s="27"/>
      <c r="N180" s="28"/>
      <c r="O180" s="71">
        <f t="shared" si="2"/>
        <v>0</v>
      </c>
      <c r="P180" s="25"/>
      <c r="Q180" s="52"/>
    </row>
    <row r="181" spans="1:17" ht="15.6" x14ac:dyDescent="0.25">
      <c r="A181" s="172"/>
      <c r="B181" s="173"/>
      <c r="C181" s="159"/>
      <c r="D181" s="160"/>
      <c r="E181" s="161"/>
      <c r="F181" s="161"/>
      <c r="G181" s="25"/>
      <c r="H181" s="172"/>
      <c r="I181" s="173"/>
      <c r="J181" s="25"/>
      <c r="K181" s="94"/>
      <c r="L181" s="81"/>
      <c r="M181" s="27"/>
      <c r="N181" s="28"/>
      <c r="O181" s="71">
        <f t="shared" si="2"/>
        <v>0</v>
      </c>
      <c r="P181" s="25"/>
      <c r="Q181" s="52"/>
    </row>
    <row r="182" spans="1:17" ht="15.6" x14ac:dyDescent="0.25">
      <c r="A182" s="172"/>
      <c r="B182" s="173"/>
      <c r="C182" s="159"/>
      <c r="D182" s="160"/>
      <c r="E182" s="161"/>
      <c r="F182" s="161"/>
      <c r="G182" s="25"/>
      <c r="H182" s="172"/>
      <c r="I182" s="173"/>
      <c r="J182" s="25"/>
      <c r="K182" s="94"/>
      <c r="L182" s="81"/>
      <c r="M182" s="27"/>
      <c r="N182" s="28"/>
      <c r="O182" s="71">
        <f t="shared" si="2"/>
        <v>0</v>
      </c>
      <c r="P182" s="25"/>
      <c r="Q182" s="52"/>
    </row>
    <row r="183" spans="1:17" ht="15.6" x14ac:dyDescent="0.25">
      <c r="A183" s="172"/>
      <c r="B183" s="173"/>
      <c r="C183" s="159"/>
      <c r="D183" s="160"/>
      <c r="E183" s="161"/>
      <c r="F183" s="161"/>
      <c r="G183" s="25"/>
      <c r="H183" s="172"/>
      <c r="I183" s="173"/>
      <c r="J183" s="25"/>
      <c r="K183" s="94"/>
      <c r="L183" s="81"/>
      <c r="M183" s="27"/>
      <c r="N183" s="28"/>
      <c r="O183" s="71">
        <f t="shared" si="2"/>
        <v>0</v>
      </c>
      <c r="P183" s="25"/>
      <c r="Q183" s="52"/>
    </row>
    <row r="184" spans="1:17" ht="15.6" x14ac:dyDescent="0.25">
      <c r="A184" s="172"/>
      <c r="B184" s="173"/>
      <c r="C184" s="159"/>
      <c r="D184" s="160"/>
      <c r="E184" s="161"/>
      <c r="F184" s="161"/>
      <c r="G184" s="25"/>
      <c r="H184" s="172"/>
      <c r="I184" s="173"/>
      <c r="J184" s="25"/>
      <c r="K184" s="94"/>
      <c r="L184" s="81"/>
      <c r="M184" s="27"/>
      <c r="N184" s="28"/>
      <c r="O184" s="71">
        <f t="shared" si="2"/>
        <v>0</v>
      </c>
      <c r="P184" s="25"/>
      <c r="Q184" s="52"/>
    </row>
    <row r="185" spans="1:17" ht="15.6" x14ac:dyDescent="0.25">
      <c r="A185" s="172"/>
      <c r="B185" s="173"/>
      <c r="C185" s="159"/>
      <c r="D185" s="160"/>
      <c r="E185" s="161"/>
      <c r="F185" s="161"/>
      <c r="G185" s="25"/>
      <c r="H185" s="172"/>
      <c r="I185" s="173"/>
      <c r="J185" s="25"/>
      <c r="K185" s="94"/>
      <c r="L185" s="81"/>
      <c r="M185" s="27"/>
      <c r="N185" s="28"/>
      <c r="O185" s="71">
        <f t="shared" si="2"/>
        <v>0</v>
      </c>
      <c r="P185" s="25"/>
      <c r="Q185" s="52"/>
    </row>
    <row r="186" spans="1:17" ht="15.6" x14ac:dyDescent="0.25">
      <c r="A186" s="172"/>
      <c r="B186" s="173"/>
      <c r="C186" s="159"/>
      <c r="D186" s="160"/>
      <c r="E186" s="161"/>
      <c r="F186" s="161"/>
      <c r="G186" s="25"/>
      <c r="H186" s="172"/>
      <c r="I186" s="173"/>
      <c r="J186" s="25"/>
      <c r="K186" s="94"/>
      <c r="L186" s="81"/>
      <c r="M186" s="27"/>
      <c r="N186" s="28"/>
      <c r="O186" s="71">
        <f t="shared" si="2"/>
        <v>0</v>
      </c>
      <c r="P186" s="25"/>
      <c r="Q186" s="52"/>
    </row>
    <row r="187" spans="1:17" ht="15.6" x14ac:dyDescent="0.25">
      <c r="A187" s="172"/>
      <c r="B187" s="173"/>
      <c r="C187" s="159"/>
      <c r="D187" s="160"/>
      <c r="E187" s="161"/>
      <c r="F187" s="161"/>
      <c r="G187" s="25"/>
      <c r="H187" s="172"/>
      <c r="I187" s="173"/>
      <c r="J187" s="25"/>
      <c r="K187" s="94"/>
      <c r="L187" s="81"/>
      <c r="M187" s="27"/>
      <c r="N187" s="28"/>
      <c r="O187" s="71">
        <f t="shared" si="2"/>
        <v>0</v>
      </c>
      <c r="P187" s="25"/>
      <c r="Q187" s="52"/>
    </row>
    <row r="188" spans="1:17" ht="15.6" x14ac:dyDescent="0.25">
      <c r="A188" s="172"/>
      <c r="B188" s="173"/>
      <c r="C188" s="159"/>
      <c r="D188" s="160"/>
      <c r="E188" s="161"/>
      <c r="F188" s="161"/>
      <c r="G188" s="25"/>
      <c r="H188" s="172"/>
      <c r="I188" s="173"/>
      <c r="J188" s="25"/>
      <c r="K188" s="94"/>
      <c r="L188" s="81"/>
      <c r="M188" s="27"/>
      <c r="N188" s="28"/>
      <c r="O188" s="71">
        <f t="shared" si="2"/>
        <v>0</v>
      </c>
      <c r="P188" s="25"/>
      <c r="Q188" s="52"/>
    </row>
    <row r="189" spans="1:17" ht="15.6" x14ac:dyDescent="0.25">
      <c r="A189" s="172"/>
      <c r="B189" s="173"/>
      <c r="C189" s="159"/>
      <c r="D189" s="160"/>
      <c r="E189" s="161"/>
      <c r="F189" s="161"/>
      <c r="G189" s="25"/>
      <c r="H189" s="172"/>
      <c r="I189" s="173"/>
      <c r="J189" s="25"/>
      <c r="K189" s="94"/>
      <c r="L189" s="81"/>
      <c r="M189" s="27"/>
      <c r="N189" s="28"/>
      <c r="O189" s="71">
        <f t="shared" si="2"/>
        <v>0</v>
      </c>
      <c r="P189" s="25"/>
      <c r="Q189" s="52"/>
    </row>
    <row r="190" spans="1:17" ht="15.6" x14ac:dyDescent="0.25">
      <c r="A190" s="172"/>
      <c r="B190" s="173"/>
      <c r="C190" s="159"/>
      <c r="D190" s="160"/>
      <c r="E190" s="161"/>
      <c r="F190" s="161"/>
      <c r="G190" s="25"/>
      <c r="H190" s="172"/>
      <c r="I190" s="173"/>
      <c r="J190" s="25"/>
      <c r="K190" s="94"/>
      <c r="L190" s="81"/>
      <c r="M190" s="27"/>
      <c r="N190" s="28"/>
      <c r="O190" s="71">
        <f t="shared" si="2"/>
        <v>0</v>
      </c>
      <c r="P190" s="25"/>
      <c r="Q190" s="52"/>
    </row>
    <row r="191" spans="1:17" ht="15.6" x14ac:dyDescent="0.25">
      <c r="A191" s="172"/>
      <c r="B191" s="173"/>
      <c r="C191" s="159"/>
      <c r="D191" s="160"/>
      <c r="E191" s="161"/>
      <c r="F191" s="161"/>
      <c r="G191" s="25"/>
      <c r="H191" s="172"/>
      <c r="I191" s="173"/>
      <c r="J191" s="25"/>
      <c r="K191" s="94"/>
      <c r="L191" s="81"/>
      <c r="M191" s="27"/>
      <c r="N191" s="28"/>
      <c r="O191" s="71">
        <f t="shared" si="2"/>
        <v>0</v>
      </c>
      <c r="P191" s="25"/>
      <c r="Q191" s="52"/>
    </row>
    <row r="192" spans="1:17" ht="15.6" x14ac:dyDescent="0.25">
      <c r="A192" s="172"/>
      <c r="B192" s="173"/>
      <c r="C192" s="159"/>
      <c r="D192" s="160"/>
      <c r="E192" s="161"/>
      <c r="F192" s="161"/>
      <c r="G192" s="25"/>
      <c r="H192" s="172"/>
      <c r="I192" s="173"/>
      <c r="J192" s="25"/>
      <c r="K192" s="94"/>
      <c r="L192" s="81"/>
      <c r="M192" s="27"/>
      <c r="N192" s="28"/>
      <c r="O192" s="71">
        <f t="shared" si="2"/>
        <v>0</v>
      </c>
      <c r="P192" s="25"/>
      <c r="Q192" s="52"/>
    </row>
    <row r="193" spans="1:17" ht="15.6" x14ac:dyDescent="0.25">
      <c r="A193" s="172"/>
      <c r="B193" s="173"/>
      <c r="C193" s="159"/>
      <c r="D193" s="160"/>
      <c r="E193" s="161"/>
      <c r="F193" s="161"/>
      <c r="G193" s="25"/>
      <c r="H193" s="172"/>
      <c r="I193" s="173"/>
      <c r="J193" s="25"/>
      <c r="K193" s="94"/>
      <c r="L193" s="81"/>
      <c r="M193" s="27"/>
      <c r="N193" s="28"/>
      <c r="O193" s="71">
        <f t="shared" si="2"/>
        <v>0</v>
      </c>
      <c r="P193" s="25"/>
      <c r="Q193" s="52"/>
    </row>
    <row r="194" spans="1:17" ht="15.6" x14ac:dyDescent="0.25">
      <c r="A194" s="172"/>
      <c r="B194" s="173"/>
      <c r="C194" s="159"/>
      <c r="D194" s="160"/>
      <c r="E194" s="161"/>
      <c r="F194" s="161"/>
      <c r="G194" s="25"/>
      <c r="H194" s="172"/>
      <c r="I194" s="173"/>
      <c r="J194" s="25"/>
      <c r="K194" s="94"/>
      <c r="L194" s="81"/>
      <c r="M194" s="27"/>
      <c r="N194" s="28"/>
      <c r="O194" s="71">
        <f t="shared" si="2"/>
        <v>0</v>
      </c>
      <c r="P194" s="25"/>
      <c r="Q194" s="52"/>
    </row>
    <row r="195" spans="1:17" ht="15.6" x14ac:dyDescent="0.25">
      <c r="A195" s="172"/>
      <c r="B195" s="173"/>
      <c r="C195" s="159"/>
      <c r="D195" s="160"/>
      <c r="E195" s="161"/>
      <c r="F195" s="161"/>
      <c r="G195" s="25"/>
      <c r="H195" s="172"/>
      <c r="I195" s="173"/>
      <c r="J195" s="25"/>
      <c r="K195" s="94"/>
      <c r="L195" s="81"/>
      <c r="M195" s="27"/>
      <c r="N195" s="28"/>
      <c r="O195" s="71">
        <f t="shared" si="2"/>
        <v>0</v>
      </c>
      <c r="P195" s="25"/>
      <c r="Q195" s="52"/>
    </row>
    <row r="196" spans="1:17" ht="15.6" x14ac:dyDescent="0.25">
      <c r="A196" s="172"/>
      <c r="B196" s="173"/>
      <c r="C196" s="159"/>
      <c r="D196" s="160"/>
      <c r="E196" s="161"/>
      <c r="F196" s="161"/>
      <c r="G196" s="25"/>
      <c r="H196" s="172"/>
      <c r="I196" s="173"/>
      <c r="J196" s="25"/>
      <c r="K196" s="94"/>
      <c r="L196" s="81"/>
      <c r="M196" s="27"/>
      <c r="N196" s="28"/>
      <c r="O196" s="71">
        <f t="shared" si="2"/>
        <v>0</v>
      </c>
      <c r="P196" s="25"/>
      <c r="Q196" s="52"/>
    </row>
    <row r="197" spans="1:17" ht="15.6" x14ac:dyDescent="0.25">
      <c r="A197" s="172"/>
      <c r="B197" s="173"/>
      <c r="C197" s="159"/>
      <c r="D197" s="160"/>
      <c r="E197" s="161"/>
      <c r="F197" s="161"/>
      <c r="G197" s="25"/>
      <c r="H197" s="172"/>
      <c r="I197" s="173"/>
      <c r="J197" s="25"/>
      <c r="K197" s="94"/>
      <c r="L197" s="81"/>
      <c r="M197" s="27"/>
      <c r="N197" s="28"/>
      <c r="O197" s="71">
        <f t="shared" si="2"/>
        <v>0</v>
      </c>
      <c r="P197" s="25"/>
      <c r="Q197" s="52"/>
    </row>
    <row r="198" spans="1:17" ht="15.6" x14ac:dyDescent="0.25">
      <c r="A198" s="172"/>
      <c r="B198" s="173"/>
      <c r="C198" s="159"/>
      <c r="D198" s="160"/>
      <c r="E198" s="161"/>
      <c r="F198" s="161"/>
      <c r="G198" s="25"/>
      <c r="H198" s="172"/>
      <c r="I198" s="173"/>
      <c r="J198" s="25"/>
      <c r="K198" s="94"/>
      <c r="L198" s="81"/>
      <c r="M198" s="27"/>
      <c r="N198" s="28"/>
      <c r="O198" s="71">
        <f t="shared" si="2"/>
        <v>0</v>
      </c>
      <c r="P198" s="25"/>
      <c r="Q198" s="52"/>
    </row>
    <row r="199" spans="1:17" ht="15.6" x14ac:dyDescent="0.25">
      <c r="A199" s="172"/>
      <c r="B199" s="173"/>
      <c r="C199" s="159"/>
      <c r="D199" s="160"/>
      <c r="E199" s="161"/>
      <c r="F199" s="161"/>
      <c r="G199" s="25"/>
      <c r="H199" s="172"/>
      <c r="I199" s="173"/>
      <c r="J199" s="25"/>
      <c r="K199" s="94"/>
      <c r="L199" s="81"/>
      <c r="M199" s="27"/>
      <c r="N199" s="28"/>
      <c r="O199" s="71">
        <f t="shared" si="2"/>
        <v>0</v>
      </c>
      <c r="P199" s="25"/>
      <c r="Q199" s="52"/>
    </row>
    <row r="200" spans="1:17" ht="15.6" x14ac:dyDescent="0.25">
      <c r="A200" s="172"/>
      <c r="B200" s="173"/>
      <c r="C200" s="159"/>
      <c r="D200" s="160"/>
      <c r="E200" s="161"/>
      <c r="F200" s="161"/>
      <c r="G200" s="25"/>
      <c r="H200" s="172"/>
      <c r="I200" s="173"/>
      <c r="J200" s="25"/>
      <c r="K200" s="94"/>
      <c r="L200" s="81"/>
      <c r="M200" s="27"/>
      <c r="N200" s="28"/>
      <c r="O200" s="71">
        <f t="shared" ref="O200:O263" si="3">$M200*$N200</f>
        <v>0</v>
      </c>
      <c r="P200" s="25"/>
      <c r="Q200" s="52"/>
    </row>
    <row r="201" spans="1:17" ht="15.6" x14ac:dyDescent="0.25">
      <c r="A201" s="172"/>
      <c r="B201" s="173"/>
      <c r="C201" s="159"/>
      <c r="D201" s="160"/>
      <c r="E201" s="161"/>
      <c r="F201" s="161"/>
      <c r="G201" s="25"/>
      <c r="H201" s="172"/>
      <c r="I201" s="173"/>
      <c r="J201" s="25"/>
      <c r="K201" s="94"/>
      <c r="L201" s="81"/>
      <c r="M201" s="27"/>
      <c r="N201" s="28"/>
      <c r="O201" s="71">
        <f t="shared" si="3"/>
        <v>0</v>
      </c>
      <c r="P201" s="25"/>
      <c r="Q201" s="52"/>
    </row>
    <row r="202" spans="1:17" ht="15.6" x14ac:dyDescent="0.25">
      <c r="A202" s="172"/>
      <c r="B202" s="173"/>
      <c r="C202" s="159"/>
      <c r="D202" s="160"/>
      <c r="E202" s="161"/>
      <c r="F202" s="161"/>
      <c r="G202" s="25"/>
      <c r="H202" s="172"/>
      <c r="I202" s="173"/>
      <c r="J202" s="25"/>
      <c r="K202" s="94"/>
      <c r="L202" s="81"/>
      <c r="M202" s="27"/>
      <c r="N202" s="28"/>
      <c r="O202" s="71">
        <f t="shared" si="3"/>
        <v>0</v>
      </c>
      <c r="P202" s="25"/>
      <c r="Q202" s="52"/>
    </row>
    <row r="203" spans="1:17" ht="15.6" x14ac:dyDescent="0.25">
      <c r="A203" s="172"/>
      <c r="B203" s="173"/>
      <c r="C203" s="159"/>
      <c r="D203" s="160"/>
      <c r="E203" s="161"/>
      <c r="F203" s="161"/>
      <c r="G203" s="25"/>
      <c r="H203" s="172"/>
      <c r="I203" s="173"/>
      <c r="J203" s="25"/>
      <c r="K203" s="94"/>
      <c r="L203" s="81"/>
      <c r="M203" s="27"/>
      <c r="N203" s="28"/>
      <c r="O203" s="71">
        <f t="shared" si="3"/>
        <v>0</v>
      </c>
      <c r="P203" s="25"/>
      <c r="Q203" s="52"/>
    </row>
    <row r="204" spans="1:17" ht="15.6" x14ac:dyDescent="0.25">
      <c r="A204" s="172"/>
      <c r="B204" s="173"/>
      <c r="C204" s="159"/>
      <c r="D204" s="160"/>
      <c r="E204" s="161"/>
      <c r="F204" s="161"/>
      <c r="G204" s="25"/>
      <c r="H204" s="172"/>
      <c r="I204" s="173"/>
      <c r="J204" s="25"/>
      <c r="K204" s="94"/>
      <c r="L204" s="81"/>
      <c r="M204" s="27"/>
      <c r="N204" s="28"/>
      <c r="O204" s="71">
        <f t="shared" si="3"/>
        <v>0</v>
      </c>
      <c r="P204" s="25"/>
      <c r="Q204" s="52"/>
    </row>
    <row r="205" spans="1:17" ht="15.6" x14ac:dyDescent="0.25">
      <c r="A205" s="172"/>
      <c r="B205" s="173"/>
      <c r="C205" s="159"/>
      <c r="D205" s="160"/>
      <c r="E205" s="161"/>
      <c r="F205" s="161"/>
      <c r="G205" s="25"/>
      <c r="H205" s="172"/>
      <c r="I205" s="173"/>
      <c r="J205" s="25"/>
      <c r="K205" s="94"/>
      <c r="L205" s="81"/>
      <c r="M205" s="27"/>
      <c r="N205" s="28"/>
      <c r="O205" s="71">
        <f t="shared" si="3"/>
        <v>0</v>
      </c>
      <c r="P205" s="25"/>
      <c r="Q205" s="52"/>
    </row>
    <row r="206" spans="1:17" ht="15.6" x14ac:dyDescent="0.25">
      <c r="A206" s="172"/>
      <c r="B206" s="173"/>
      <c r="C206" s="159"/>
      <c r="D206" s="160"/>
      <c r="E206" s="161"/>
      <c r="F206" s="161"/>
      <c r="G206" s="25"/>
      <c r="H206" s="172"/>
      <c r="I206" s="173"/>
      <c r="J206" s="25"/>
      <c r="K206" s="94"/>
      <c r="L206" s="81"/>
      <c r="M206" s="27"/>
      <c r="N206" s="28"/>
      <c r="O206" s="71">
        <f t="shared" si="3"/>
        <v>0</v>
      </c>
      <c r="P206" s="25"/>
      <c r="Q206" s="52"/>
    </row>
    <row r="207" spans="1:17" ht="15.6" x14ac:dyDescent="0.25">
      <c r="A207" s="172"/>
      <c r="B207" s="173"/>
      <c r="C207" s="159"/>
      <c r="D207" s="160"/>
      <c r="E207" s="161"/>
      <c r="F207" s="161"/>
      <c r="G207" s="25"/>
      <c r="H207" s="172"/>
      <c r="I207" s="173"/>
      <c r="J207" s="25"/>
      <c r="K207" s="94"/>
      <c r="L207" s="81"/>
      <c r="M207" s="27"/>
      <c r="N207" s="28"/>
      <c r="O207" s="71">
        <f t="shared" si="3"/>
        <v>0</v>
      </c>
      <c r="P207" s="25"/>
      <c r="Q207" s="52"/>
    </row>
    <row r="208" spans="1:17" ht="15.6" x14ac:dyDescent="0.25">
      <c r="A208" s="172"/>
      <c r="B208" s="173"/>
      <c r="C208" s="159"/>
      <c r="D208" s="160"/>
      <c r="E208" s="161"/>
      <c r="F208" s="161"/>
      <c r="G208" s="25"/>
      <c r="H208" s="172"/>
      <c r="I208" s="173"/>
      <c r="J208" s="25"/>
      <c r="K208" s="94"/>
      <c r="L208" s="81"/>
      <c r="M208" s="27"/>
      <c r="N208" s="28"/>
      <c r="O208" s="71">
        <f t="shared" si="3"/>
        <v>0</v>
      </c>
      <c r="P208" s="25"/>
      <c r="Q208" s="52"/>
    </row>
    <row r="209" spans="1:17" ht="15.6" x14ac:dyDescent="0.25">
      <c r="A209" s="172"/>
      <c r="B209" s="173"/>
      <c r="C209" s="159"/>
      <c r="D209" s="160"/>
      <c r="E209" s="161"/>
      <c r="F209" s="161"/>
      <c r="G209" s="25"/>
      <c r="H209" s="172"/>
      <c r="I209" s="173"/>
      <c r="J209" s="25"/>
      <c r="K209" s="94"/>
      <c r="L209" s="81"/>
      <c r="M209" s="27"/>
      <c r="N209" s="28"/>
      <c r="O209" s="71">
        <f t="shared" si="3"/>
        <v>0</v>
      </c>
      <c r="P209" s="25"/>
      <c r="Q209" s="52"/>
    </row>
    <row r="210" spans="1:17" ht="15.6" x14ac:dyDescent="0.25">
      <c r="A210" s="172"/>
      <c r="B210" s="173"/>
      <c r="C210" s="159"/>
      <c r="D210" s="160"/>
      <c r="E210" s="161"/>
      <c r="F210" s="161"/>
      <c r="G210" s="25"/>
      <c r="H210" s="172"/>
      <c r="I210" s="173"/>
      <c r="J210" s="25"/>
      <c r="K210" s="94"/>
      <c r="L210" s="81"/>
      <c r="M210" s="27"/>
      <c r="N210" s="28"/>
      <c r="O210" s="71">
        <f t="shared" si="3"/>
        <v>0</v>
      </c>
      <c r="P210" s="25"/>
      <c r="Q210" s="52"/>
    </row>
    <row r="211" spans="1:17" ht="15.6" x14ac:dyDescent="0.25">
      <c r="A211" s="172"/>
      <c r="B211" s="173"/>
      <c r="C211" s="159"/>
      <c r="D211" s="160"/>
      <c r="E211" s="161"/>
      <c r="F211" s="161"/>
      <c r="G211" s="25"/>
      <c r="H211" s="172"/>
      <c r="I211" s="173"/>
      <c r="J211" s="25"/>
      <c r="K211" s="94"/>
      <c r="L211" s="81"/>
      <c r="M211" s="27"/>
      <c r="N211" s="28"/>
      <c r="O211" s="71">
        <f t="shared" si="3"/>
        <v>0</v>
      </c>
      <c r="P211" s="25"/>
      <c r="Q211" s="52"/>
    </row>
    <row r="212" spans="1:17" ht="15.6" x14ac:dyDescent="0.25">
      <c r="A212" s="172"/>
      <c r="B212" s="173"/>
      <c r="C212" s="159"/>
      <c r="D212" s="160"/>
      <c r="E212" s="161"/>
      <c r="F212" s="161"/>
      <c r="G212" s="25"/>
      <c r="H212" s="172"/>
      <c r="I212" s="173"/>
      <c r="J212" s="25"/>
      <c r="K212" s="94"/>
      <c r="L212" s="81"/>
      <c r="M212" s="27"/>
      <c r="N212" s="28"/>
      <c r="O212" s="71">
        <f t="shared" si="3"/>
        <v>0</v>
      </c>
      <c r="P212" s="25"/>
      <c r="Q212" s="52"/>
    </row>
    <row r="213" spans="1:17" ht="15.6" x14ac:dyDescent="0.25">
      <c r="A213" s="172"/>
      <c r="B213" s="173"/>
      <c r="C213" s="159"/>
      <c r="D213" s="160"/>
      <c r="E213" s="161"/>
      <c r="F213" s="161"/>
      <c r="G213" s="25"/>
      <c r="H213" s="172"/>
      <c r="I213" s="173"/>
      <c r="J213" s="25"/>
      <c r="K213" s="94"/>
      <c r="L213" s="81"/>
      <c r="M213" s="27"/>
      <c r="N213" s="28"/>
      <c r="O213" s="71">
        <f t="shared" si="3"/>
        <v>0</v>
      </c>
      <c r="P213" s="25"/>
      <c r="Q213" s="52"/>
    </row>
    <row r="214" spans="1:17" ht="15.6" x14ac:dyDescent="0.25">
      <c r="A214" s="172"/>
      <c r="B214" s="173"/>
      <c r="C214" s="159"/>
      <c r="D214" s="160"/>
      <c r="E214" s="161"/>
      <c r="F214" s="161"/>
      <c r="G214" s="25"/>
      <c r="H214" s="172"/>
      <c r="I214" s="173"/>
      <c r="J214" s="25"/>
      <c r="K214" s="94"/>
      <c r="L214" s="81"/>
      <c r="M214" s="27"/>
      <c r="N214" s="28"/>
      <c r="O214" s="71">
        <f t="shared" si="3"/>
        <v>0</v>
      </c>
      <c r="P214" s="25"/>
      <c r="Q214" s="52"/>
    </row>
    <row r="215" spans="1:17" ht="15.6" x14ac:dyDescent="0.25">
      <c r="A215" s="172"/>
      <c r="B215" s="173"/>
      <c r="C215" s="159"/>
      <c r="D215" s="160"/>
      <c r="E215" s="161"/>
      <c r="F215" s="161"/>
      <c r="G215" s="25"/>
      <c r="H215" s="172"/>
      <c r="I215" s="173"/>
      <c r="J215" s="25"/>
      <c r="K215" s="94"/>
      <c r="L215" s="81"/>
      <c r="M215" s="27"/>
      <c r="N215" s="28"/>
      <c r="O215" s="71">
        <f t="shared" si="3"/>
        <v>0</v>
      </c>
      <c r="P215" s="25"/>
      <c r="Q215" s="52"/>
    </row>
    <row r="216" spans="1:17" ht="15.6" x14ac:dyDescent="0.25">
      <c r="A216" s="172"/>
      <c r="B216" s="173"/>
      <c r="C216" s="159"/>
      <c r="D216" s="160"/>
      <c r="E216" s="161"/>
      <c r="F216" s="161"/>
      <c r="G216" s="25"/>
      <c r="H216" s="172"/>
      <c r="I216" s="173"/>
      <c r="J216" s="25"/>
      <c r="K216" s="94"/>
      <c r="L216" s="81"/>
      <c r="M216" s="27"/>
      <c r="N216" s="28"/>
      <c r="O216" s="71">
        <f t="shared" si="3"/>
        <v>0</v>
      </c>
      <c r="P216" s="25"/>
      <c r="Q216" s="52"/>
    </row>
    <row r="217" spans="1:17" ht="15.6" x14ac:dyDescent="0.25">
      <c r="A217" s="172"/>
      <c r="B217" s="173"/>
      <c r="C217" s="159"/>
      <c r="D217" s="160"/>
      <c r="E217" s="161"/>
      <c r="F217" s="161"/>
      <c r="G217" s="25"/>
      <c r="H217" s="172"/>
      <c r="I217" s="173"/>
      <c r="J217" s="25"/>
      <c r="K217" s="94"/>
      <c r="L217" s="81"/>
      <c r="M217" s="27"/>
      <c r="N217" s="28"/>
      <c r="O217" s="71">
        <f t="shared" si="3"/>
        <v>0</v>
      </c>
      <c r="P217" s="25"/>
      <c r="Q217" s="52"/>
    </row>
    <row r="218" spans="1:17" ht="15.6" x14ac:dyDescent="0.25">
      <c r="A218" s="172"/>
      <c r="B218" s="173"/>
      <c r="C218" s="159"/>
      <c r="D218" s="160"/>
      <c r="E218" s="161"/>
      <c r="F218" s="161"/>
      <c r="G218" s="25"/>
      <c r="H218" s="172"/>
      <c r="I218" s="173"/>
      <c r="J218" s="25"/>
      <c r="K218" s="94"/>
      <c r="L218" s="81"/>
      <c r="M218" s="27"/>
      <c r="N218" s="28"/>
      <c r="O218" s="71">
        <f t="shared" si="3"/>
        <v>0</v>
      </c>
      <c r="P218" s="25"/>
      <c r="Q218" s="52"/>
    </row>
    <row r="219" spans="1:17" ht="15.6" x14ac:dyDescent="0.25">
      <c r="A219" s="172"/>
      <c r="B219" s="173"/>
      <c r="C219" s="159"/>
      <c r="D219" s="160"/>
      <c r="E219" s="161"/>
      <c r="F219" s="161"/>
      <c r="G219" s="25"/>
      <c r="H219" s="172"/>
      <c r="I219" s="173"/>
      <c r="J219" s="25"/>
      <c r="K219" s="94"/>
      <c r="L219" s="81"/>
      <c r="M219" s="27"/>
      <c r="N219" s="28"/>
      <c r="O219" s="71">
        <f t="shared" si="3"/>
        <v>0</v>
      </c>
      <c r="P219" s="25"/>
      <c r="Q219" s="52"/>
    </row>
    <row r="220" spans="1:17" ht="15.6" x14ac:dyDescent="0.25">
      <c r="A220" s="172"/>
      <c r="B220" s="173"/>
      <c r="C220" s="159"/>
      <c r="D220" s="160"/>
      <c r="E220" s="161"/>
      <c r="F220" s="161"/>
      <c r="G220" s="25"/>
      <c r="H220" s="172"/>
      <c r="I220" s="173"/>
      <c r="J220" s="25"/>
      <c r="K220" s="94"/>
      <c r="L220" s="81"/>
      <c r="M220" s="27"/>
      <c r="N220" s="28"/>
      <c r="O220" s="71">
        <f t="shared" si="3"/>
        <v>0</v>
      </c>
      <c r="P220" s="25"/>
      <c r="Q220" s="52"/>
    </row>
    <row r="221" spans="1:17" ht="15.6" x14ac:dyDescent="0.25">
      <c r="A221" s="172"/>
      <c r="B221" s="173"/>
      <c r="C221" s="159"/>
      <c r="D221" s="160"/>
      <c r="E221" s="161"/>
      <c r="F221" s="161"/>
      <c r="G221" s="25"/>
      <c r="H221" s="172"/>
      <c r="I221" s="173"/>
      <c r="J221" s="25"/>
      <c r="K221" s="94"/>
      <c r="L221" s="81"/>
      <c r="M221" s="27"/>
      <c r="N221" s="28"/>
      <c r="O221" s="71">
        <f t="shared" si="3"/>
        <v>0</v>
      </c>
      <c r="P221" s="25"/>
      <c r="Q221" s="52"/>
    </row>
    <row r="222" spans="1:17" ht="15.6" x14ac:dyDescent="0.25">
      <c r="A222" s="172"/>
      <c r="B222" s="173"/>
      <c r="C222" s="159"/>
      <c r="D222" s="160"/>
      <c r="E222" s="161"/>
      <c r="F222" s="161"/>
      <c r="G222" s="25"/>
      <c r="H222" s="172"/>
      <c r="I222" s="173"/>
      <c r="J222" s="25"/>
      <c r="K222" s="94"/>
      <c r="L222" s="81"/>
      <c r="M222" s="27"/>
      <c r="N222" s="28"/>
      <c r="O222" s="71">
        <f t="shared" si="3"/>
        <v>0</v>
      </c>
      <c r="P222" s="25"/>
      <c r="Q222" s="52"/>
    </row>
    <row r="223" spans="1:17" ht="15.6" x14ac:dyDescent="0.25">
      <c r="A223" s="172"/>
      <c r="B223" s="173"/>
      <c r="C223" s="159"/>
      <c r="D223" s="160"/>
      <c r="E223" s="161"/>
      <c r="F223" s="161"/>
      <c r="G223" s="25"/>
      <c r="H223" s="172"/>
      <c r="I223" s="173"/>
      <c r="J223" s="25"/>
      <c r="K223" s="94"/>
      <c r="L223" s="81"/>
      <c r="M223" s="27"/>
      <c r="N223" s="28"/>
      <c r="O223" s="71">
        <f t="shared" si="3"/>
        <v>0</v>
      </c>
      <c r="P223" s="25"/>
      <c r="Q223" s="52"/>
    </row>
    <row r="224" spans="1:17" ht="15.6" x14ac:dyDescent="0.25">
      <c r="A224" s="172"/>
      <c r="B224" s="173"/>
      <c r="C224" s="159"/>
      <c r="D224" s="160"/>
      <c r="E224" s="161"/>
      <c r="F224" s="161"/>
      <c r="G224" s="25"/>
      <c r="H224" s="172"/>
      <c r="I224" s="173"/>
      <c r="J224" s="25"/>
      <c r="K224" s="94"/>
      <c r="L224" s="81"/>
      <c r="M224" s="27"/>
      <c r="N224" s="28"/>
      <c r="O224" s="71">
        <f t="shared" si="3"/>
        <v>0</v>
      </c>
      <c r="P224" s="25"/>
      <c r="Q224" s="52"/>
    </row>
    <row r="225" spans="1:17" ht="15.6" x14ac:dyDescent="0.25">
      <c r="A225" s="172"/>
      <c r="B225" s="173"/>
      <c r="C225" s="159"/>
      <c r="D225" s="160"/>
      <c r="E225" s="161"/>
      <c r="F225" s="161"/>
      <c r="G225" s="25"/>
      <c r="H225" s="172"/>
      <c r="I225" s="173"/>
      <c r="J225" s="25"/>
      <c r="K225" s="94"/>
      <c r="L225" s="81"/>
      <c r="M225" s="27"/>
      <c r="N225" s="28"/>
      <c r="O225" s="71">
        <f t="shared" si="3"/>
        <v>0</v>
      </c>
      <c r="P225" s="25"/>
      <c r="Q225" s="52"/>
    </row>
    <row r="226" spans="1:17" ht="15.6" x14ac:dyDescent="0.25">
      <c r="A226" s="172"/>
      <c r="B226" s="173"/>
      <c r="C226" s="159"/>
      <c r="D226" s="160"/>
      <c r="E226" s="161"/>
      <c r="F226" s="161"/>
      <c r="G226" s="25"/>
      <c r="H226" s="172"/>
      <c r="I226" s="173"/>
      <c r="J226" s="25"/>
      <c r="K226" s="94"/>
      <c r="L226" s="81"/>
      <c r="M226" s="27"/>
      <c r="N226" s="28"/>
      <c r="O226" s="71">
        <f t="shared" si="3"/>
        <v>0</v>
      </c>
      <c r="P226" s="25"/>
      <c r="Q226" s="52"/>
    </row>
    <row r="227" spans="1:17" ht="15.6" x14ac:dyDescent="0.25">
      <c r="A227" s="172"/>
      <c r="B227" s="173"/>
      <c r="C227" s="159"/>
      <c r="D227" s="160"/>
      <c r="E227" s="161"/>
      <c r="F227" s="161"/>
      <c r="G227" s="25"/>
      <c r="H227" s="172"/>
      <c r="I227" s="173"/>
      <c r="J227" s="25"/>
      <c r="K227" s="94"/>
      <c r="L227" s="81"/>
      <c r="M227" s="27"/>
      <c r="N227" s="28"/>
      <c r="O227" s="71">
        <f t="shared" si="3"/>
        <v>0</v>
      </c>
      <c r="P227" s="25"/>
      <c r="Q227" s="52"/>
    </row>
    <row r="228" spans="1:17" ht="15.6" x14ac:dyDescent="0.25">
      <c r="A228" s="172"/>
      <c r="B228" s="173"/>
      <c r="C228" s="159"/>
      <c r="D228" s="160"/>
      <c r="E228" s="161"/>
      <c r="F228" s="161"/>
      <c r="G228" s="25"/>
      <c r="H228" s="172"/>
      <c r="I228" s="173"/>
      <c r="J228" s="25"/>
      <c r="K228" s="94"/>
      <c r="L228" s="81"/>
      <c r="M228" s="27"/>
      <c r="N228" s="28"/>
      <c r="O228" s="71">
        <f t="shared" si="3"/>
        <v>0</v>
      </c>
      <c r="P228" s="25"/>
      <c r="Q228" s="52"/>
    </row>
    <row r="229" spans="1:17" ht="15.6" x14ac:dyDescent="0.25">
      <c r="A229" s="172"/>
      <c r="B229" s="173"/>
      <c r="C229" s="159"/>
      <c r="D229" s="160"/>
      <c r="E229" s="161"/>
      <c r="F229" s="161"/>
      <c r="G229" s="25"/>
      <c r="H229" s="172"/>
      <c r="I229" s="173"/>
      <c r="J229" s="25"/>
      <c r="K229" s="94"/>
      <c r="L229" s="81"/>
      <c r="M229" s="27"/>
      <c r="N229" s="28"/>
      <c r="O229" s="71">
        <f t="shared" si="3"/>
        <v>0</v>
      </c>
      <c r="P229" s="25"/>
      <c r="Q229" s="52"/>
    </row>
    <row r="230" spans="1:17" ht="15.6" x14ac:dyDescent="0.25">
      <c r="A230" s="172"/>
      <c r="B230" s="173"/>
      <c r="C230" s="159"/>
      <c r="D230" s="160"/>
      <c r="E230" s="161"/>
      <c r="F230" s="161"/>
      <c r="G230" s="25"/>
      <c r="H230" s="172"/>
      <c r="I230" s="173"/>
      <c r="J230" s="25"/>
      <c r="K230" s="94"/>
      <c r="L230" s="81"/>
      <c r="M230" s="27"/>
      <c r="N230" s="28"/>
      <c r="O230" s="71">
        <f t="shared" si="3"/>
        <v>0</v>
      </c>
      <c r="P230" s="25"/>
      <c r="Q230" s="52"/>
    </row>
    <row r="231" spans="1:17" ht="15.6" x14ac:dyDescent="0.25">
      <c r="A231" s="172"/>
      <c r="B231" s="173"/>
      <c r="C231" s="159"/>
      <c r="D231" s="160"/>
      <c r="E231" s="161"/>
      <c r="F231" s="161"/>
      <c r="G231" s="25"/>
      <c r="H231" s="172"/>
      <c r="I231" s="173"/>
      <c r="J231" s="25"/>
      <c r="K231" s="94"/>
      <c r="L231" s="81"/>
      <c r="M231" s="27"/>
      <c r="N231" s="28"/>
      <c r="O231" s="71">
        <f t="shared" si="3"/>
        <v>0</v>
      </c>
      <c r="P231" s="25"/>
      <c r="Q231" s="52"/>
    </row>
    <row r="232" spans="1:17" ht="15.6" x14ac:dyDescent="0.25">
      <c r="A232" s="172"/>
      <c r="B232" s="173"/>
      <c r="C232" s="159"/>
      <c r="D232" s="160"/>
      <c r="E232" s="161"/>
      <c r="F232" s="161"/>
      <c r="G232" s="25"/>
      <c r="H232" s="172"/>
      <c r="I232" s="173"/>
      <c r="J232" s="25"/>
      <c r="K232" s="94"/>
      <c r="L232" s="81"/>
      <c r="M232" s="27"/>
      <c r="N232" s="28"/>
      <c r="O232" s="71">
        <f t="shared" si="3"/>
        <v>0</v>
      </c>
      <c r="P232" s="25"/>
      <c r="Q232" s="52"/>
    </row>
    <row r="233" spans="1:17" ht="15.6" x14ac:dyDescent="0.25">
      <c r="A233" s="172"/>
      <c r="B233" s="173"/>
      <c r="C233" s="159"/>
      <c r="D233" s="160"/>
      <c r="E233" s="161"/>
      <c r="F233" s="161"/>
      <c r="G233" s="25"/>
      <c r="H233" s="172"/>
      <c r="I233" s="173"/>
      <c r="J233" s="25"/>
      <c r="K233" s="94"/>
      <c r="L233" s="81"/>
      <c r="M233" s="27"/>
      <c r="N233" s="28"/>
      <c r="O233" s="71">
        <f t="shared" si="3"/>
        <v>0</v>
      </c>
      <c r="P233" s="25"/>
      <c r="Q233" s="52"/>
    </row>
    <row r="234" spans="1:17" ht="15.6" x14ac:dyDescent="0.25">
      <c r="A234" s="172"/>
      <c r="B234" s="173"/>
      <c r="C234" s="159"/>
      <c r="D234" s="160"/>
      <c r="E234" s="161"/>
      <c r="F234" s="161"/>
      <c r="G234" s="25"/>
      <c r="H234" s="172"/>
      <c r="I234" s="173"/>
      <c r="J234" s="25"/>
      <c r="K234" s="94"/>
      <c r="L234" s="81"/>
      <c r="M234" s="27"/>
      <c r="N234" s="28"/>
      <c r="O234" s="71">
        <f t="shared" si="3"/>
        <v>0</v>
      </c>
      <c r="P234" s="25"/>
      <c r="Q234" s="52"/>
    </row>
    <row r="235" spans="1:17" ht="15.6" x14ac:dyDescent="0.25">
      <c r="A235" s="172"/>
      <c r="B235" s="173"/>
      <c r="C235" s="159"/>
      <c r="D235" s="160"/>
      <c r="E235" s="161"/>
      <c r="F235" s="161"/>
      <c r="G235" s="25"/>
      <c r="H235" s="172"/>
      <c r="I235" s="173"/>
      <c r="J235" s="25"/>
      <c r="K235" s="94"/>
      <c r="L235" s="81"/>
      <c r="M235" s="27"/>
      <c r="N235" s="28"/>
      <c r="O235" s="71">
        <f t="shared" si="3"/>
        <v>0</v>
      </c>
      <c r="P235" s="25"/>
      <c r="Q235" s="52"/>
    </row>
    <row r="236" spans="1:17" ht="15.6" x14ac:dyDescent="0.25">
      <c r="A236" s="172"/>
      <c r="B236" s="173"/>
      <c r="C236" s="159"/>
      <c r="D236" s="160"/>
      <c r="E236" s="161"/>
      <c r="F236" s="161"/>
      <c r="G236" s="25"/>
      <c r="H236" s="172"/>
      <c r="I236" s="173"/>
      <c r="J236" s="25"/>
      <c r="K236" s="94"/>
      <c r="L236" s="81"/>
      <c r="M236" s="27"/>
      <c r="N236" s="28"/>
      <c r="O236" s="71">
        <f t="shared" si="3"/>
        <v>0</v>
      </c>
      <c r="P236" s="25"/>
      <c r="Q236" s="52"/>
    </row>
    <row r="237" spans="1:17" ht="15.6" x14ac:dyDescent="0.25">
      <c r="A237" s="172"/>
      <c r="B237" s="173"/>
      <c r="C237" s="159"/>
      <c r="D237" s="160"/>
      <c r="E237" s="161"/>
      <c r="F237" s="161"/>
      <c r="G237" s="25"/>
      <c r="H237" s="172"/>
      <c r="I237" s="173"/>
      <c r="J237" s="25"/>
      <c r="K237" s="94"/>
      <c r="L237" s="81"/>
      <c r="M237" s="27"/>
      <c r="N237" s="28"/>
      <c r="O237" s="71">
        <f t="shared" si="3"/>
        <v>0</v>
      </c>
      <c r="P237" s="25"/>
      <c r="Q237" s="52"/>
    </row>
    <row r="238" spans="1:17" ht="15.6" x14ac:dyDescent="0.25">
      <c r="A238" s="172"/>
      <c r="B238" s="173"/>
      <c r="C238" s="159"/>
      <c r="D238" s="160"/>
      <c r="E238" s="161"/>
      <c r="F238" s="161"/>
      <c r="G238" s="25"/>
      <c r="H238" s="172"/>
      <c r="I238" s="173"/>
      <c r="J238" s="25"/>
      <c r="K238" s="94"/>
      <c r="L238" s="81"/>
      <c r="M238" s="27"/>
      <c r="N238" s="28"/>
      <c r="O238" s="71">
        <f t="shared" si="3"/>
        <v>0</v>
      </c>
      <c r="P238" s="25"/>
      <c r="Q238" s="52"/>
    </row>
    <row r="239" spans="1:17" ht="15.6" x14ac:dyDescent="0.25">
      <c r="A239" s="172"/>
      <c r="B239" s="173"/>
      <c r="C239" s="159"/>
      <c r="D239" s="160"/>
      <c r="E239" s="161"/>
      <c r="F239" s="161"/>
      <c r="G239" s="25"/>
      <c r="H239" s="172"/>
      <c r="I239" s="173"/>
      <c r="J239" s="25"/>
      <c r="K239" s="94"/>
      <c r="L239" s="81"/>
      <c r="M239" s="27"/>
      <c r="N239" s="28"/>
      <c r="O239" s="71">
        <f t="shared" si="3"/>
        <v>0</v>
      </c>
      <c r="P239" s="25"/>
      <c r="Q239" s="52"/>
    </row>
    <row r="240" spans="1:17" ht="15.6" x14ac:dyDescent="0.25">
      <c r="A240" s="172"/>
      <c r="B240" s="173"/>
      <c r="C240" s="159"/>
      <c r="D240" s="160"/>
      <c r="E240" s="161"/>
      <c r="F240" s="161"/>
      <c r="G240" s="25"/>
      <c r="H240" s="172"/>
      <c r="I240" s="173"/>
      <c r="J240" s="25"/>
      <c r="K240" s="94"/>
      <c r="L240" s="81"/>
      <c r="M240" s="27"/>
      <c r="N240" s="28"/>
      <c r="O240" s="71">
        <f t="shared" si="3"/>
        <v>0</v>
      </c>
      <c r="P240" s="25"/>
      <c r="Q240" s="52"/>
    </row>
    <row r="241" spans="1:17" ht="15.6" x14ac:dyDescent="0.25">
      <c r="A241" s="172"/>
      <c r="B241" s="173"/>
      <c r="C241" s="159"/>
      <c r="D241" s="160"/>
      <c r="E241" s="161"/>
      <c r="F241" s="161"/>
      <c r="G241" s="25"/>
      <c r="H241" s="172"/>
      <c r="I241" s="173"/>
      <c r="J241" s="25"/>
      <c r="K241" s="94"/>
      <c r="L241" s="81"/>
      <c r="M241" s="27"/>
      <c r="N241" s="28"/>
      <c r="O241" s="71">
        <f t="shared" si="3"/>
        <v>0</v>
      </c>
      <c r="P241" s="25"/>
      <c r="Q241" s="52"/>
    </row>
    <row r="242" spans="1:17" ht="15.6" x14ac:dyDescent="0.25">
      <c r="A242" s="172"/>
      <c r="B242" s="173"/>
      <c r="C242" s="159"/>
      <c r="D242" s="160"/>
      <c r="E242" s="161"/>
      <c r="F242" s="161"/>
      <c r="G242" s="25"/>
      <c r="H242" s="172"/>
      <c r="I242" s="173"/>
      <c r="J242" s="25"/>
      <c r="K242" s="94"/>
      <c r="L242" s="81"/>
      <c r="M242" s="27"/>
      <c r="N242" s="28"/>
      <c r="O242" s="71">
        <f t="shared" si="3"/>
        <v>0</v>
      </c>
      <c r="P242" s="25"/>
      <c r="Q242" s="52"/>
    </row>
    <row r="243" spans="1:17" ht="15.6" x14ac:dyDescent="0.25">
      <c r="A243" s="172"/>
      <c r="B243" s="173"/>
      <c r="C243" s="159"/>
      <c r="D243" s="160"/>
      <c r="E243" s="161"/>
      <c r="F243" s="161"/>
      <c r="G243" s="25"/>
      <c r="H243" s="172"/>
      <c r="I243" s="173"/>
      <c r="J243" s="25"/>
      <c r="K243" s="94"/>
      <c r="L243" s="81"/>
      <c r="M243" s="27"/>
      <c r="N243" s="28"/>
      <c r="O243" s="71">
        <f t="shared" si="3"/>
        <v>0</v>
      </c>
      <c r="P243" s="25"/>
      <c r="Q243" s="52"/>
    </row>
    <row r="244" spans="1:17" ht="15.6" x14ac:dyDescent="0.25">
      <c r="A244" s="172"/>
      <c r="B244" s="173"/>
      <c r="C244" s="159"/>
      <c r="D244" s="160"/>
      <c r="E244" s="161"/>
      <c r="F244" s="161"/>
      <c r="G244" s="25"/>
      <c r="H244" s="172"/>
      <c r="I244" s="173"/>
      <c r="J244" s="25"/>
      <c r="K244" s="94"/>
      <c r="L244" s="81"/>
      <c r="M244" s="27"/>
      <c r="N244" s="28"/>
      <c r="O244" s="71">
        <f t="shared" si="3"/>
        <v>0</v>
      </c>
      <c r="P244" s="25"/>
      <c r="Q244" s="52"/>
    </row>
    <row r="245" spans="1:17" ht="15.6" x14ac:dyDescent="0.25">
      <c r="A245" s="172"/>
      <c r="B245" s="173"/>
      <c r="C245" s="159"/>
      <c r="D245" s="160"/>
      <c r="E245" s="161"/>
      <c r="F245" s="161"/>
      <c r="G245" s="25"/>
      <c r="H245" s="172"/>
      <c r="I245" s="173"/>
      <c r="J245" s="25"/>
      <c r="K245" s="94"/>
      <c r="L245" s="81"/>
      <c r="M245" s="27"/>
      <c r="N245" s="28"/>
      <c r="O245" s="71">
        <f t="shared" si="3"/>
        <v>0</v>
      </c>
      <c r="P245" s="25"/>
      <c r="Q245" s="52"/>
    </row>
    <row r="246" spans="1:17" ht="15.6" x14ac:dyDescent="0.25">
      <c r="A246" s="172"/>
      <c r="B246" s="173"/>
      <c r="C246" s="159"/>
      <c r="D246" s="160"/>
      <c r="E246" s="161"/>
      <c r="F246" s="161"/>
      <c r="G246" s="25"/>
      <c r="H246" s="172"/>
      <c r="I246" s="173"/>
      <c r="J246" s="25"/>
      <c r="K246" s="94"/>
      <c r="L246" s="81"/>
      <c r="M246" s="27"/>
      <c r="N246" s="28"/>
      <c r="O246" s="71">
        <f t="shared" si="3"/>
        <v>0</v>
      </c>
      <c r="P246" s="25"/>
      <c r="Q246" s="52"/>
    </row>
    <row r="247" spans="1:17" ht="15.6" x14ac:dyDescent="0.25">
      <c r="A247" s="172"/>
      <c r="B247" s="173"/>
      <c r="C247" s="159"/>
      <c r="D247" s="160"/>
      <c r="E247" s="161"/>
      <c r="F247" s="161"/>
      <c r="G247" s="25"/>
      <c r="H247" s="172"/>
      <c r="I247" s="173"/>
      <c r="J247" s="25"/>
      <c r="K247" s="94"/>
      <c r="L247" s="81"/>
      <c r="M247" s="27"/>
      <c r="N247" s="28"/>
      <c r="O247" s="71">
        <f t="shared" si="3"/>
        <v>0</v>
      </c>
      <c r="P247" s="25"/>
      <c r="Q247" s="52"/>
    </row>
    <row r="248" spans="1:17" ht="15.6" x14ac:dyDescent="0.25">
      <c r="A248" s="172"/>
      <c r="B248" s="173"/>
      <c r="C248" s="159"/>
      <c r="D248" s="160"/>
      <c r="E248" s="161"/>
      <c r="F248" s="161"/>
      <c r="G248" s="25"/>
      <c r="H248" s="172"/>
      <c r="I248" s="173"/>
      <c r="J248" s="25"/>
      <c r="K248" s="94"/>
      <c r="L248" s="81"/>
      <c r="M248" s="27"/>
      <c r="N248" s="28"/>
      <c r="O248" s="71">
        <f t="shared" si="3"/>
        <v>0</v>
      </c>
      <c r="P248" s="25"/>
      <c r="Q248" s="52"/>
    </row>
    <row r="249" spans="1:17" ht="15.6" x14ac:dyDescent="0.25">
      <c r="A249" s="172"/>
      <c r="B249" s="173"/>
      <c r="C249" s="159"/>
      <c r="D249" s="160"/>
      <c r="E249" s="161"/>
      <c r="F249" s="161"/>
      <c r="G249" s="25"/>
      <c r="H249" s="172"/>
      <c r="I249" s="173"/>
      <c r="J249" s="25"/>
      <c r="K249" s="94"/>
      <c r="L249" s="81"/>
      <c r="M249" s="27"/>
      <c r="N249" s="28"/>
      <c r="O249" s="71">
        <f t="shared" si="3"/>
        <v>0</v>
      </c>
      <c r="P249" s="25"/>
      <c r="Q249" s="52"/>
    </row>
    <row r="250" spans="1:17" ht="15.6" x14ac:dyDescent="0.25">
      <c r="A250" s="172"/>
      <c r="B250" s="173"/>
      <c r="C250" s="159"/>
      <c r="D250" s="160"/>
      <c r="E250" s="161"/>
      <c r="F250" s="161"/>
      <c r="G250" s="25"/>
      <c r="H250" s="172"/>
      <c r="I250" s="173"/>
      <c r="J250" s="25"/>
      <c r="K250" s="94"/>
      <c r="L250" s="81"/>
      <c r="M250" s="27"/>
      <c r="N250" s="28"/>
      <c r="O250" s="71">
        <f t="shared" si="3"/>
        <v>0</v>
      </c>
      <c r="P250" s="25"/>
      <c r="Q250" s="52"/>
    </row>
    <row r="251" spans="1:17" ht="15.6" x14ac:dyDescent="0.25">
      <c r="A251" s="172"/>
      <c r="B251" s="173"/>
      <c r="C251" s="159"/>
      <c r="D251" s="160"/>
      <c r="E251" s="161"/>
      <c r="F251" s="161"/>
      <c r="G251" s="25"/>
      <c r="H251" s="172"/>
      <c r="I251" s="173"/>
      <c r="J251" s="25"/>
      <c r="K251" s="94"/>
      <c r="L251" s="81"/>
      <c r="M251" s="27"/>
      <c r="N251" s="28"/>
      <c r="O251" s="71">
        <f t="shared" si="3"/>
        <v>0</v>
      </c>
      <c r="P251" s="25"/>
      <c r="Q251" s="52"/>
    </row>
    <row r="252" spans="1:17" ht="15.6" x14ac:dyDescent="0.25">
      <c r="A252" s="172"/>
      <c r="B252" s="173"/>
      <c r="C252" s="159"/>
      <c r="D252" s="160"/>
      <c r="E252" s="161"/>
      <c r="F252" s="161"/>
      <c r="G252" s="25"/>
      <c r="H252" s="172"/>
      <c r="I252" s="173"/>
      <c r="J252" s="25"/>
      <c r="K252" s="94"/>
      <c r="L252" s="81"/>
      <c r="M252" s="27"/>
      <c r="N252" s="28"/>
      <c r="O252" s="71">
        <f t="shared" si="3"/>
        <v>0</v>
      </c>
      <c r="P252" s="25"/>
      <c r="Q252" s="52"/>
    </row>
    <row r="253" spans="1:17" ht="15.6" x14ac:dyDescent="0.25">
      <c r="A253" s="172"/>
      <c r="B253" s="173"/>
      <c r="C253" s="159"/>
      <c r="D253" s="160"/>
      <c r="E253" s="161"/>
      <c r="F253" s="161"/>
      <c r="G253" s="25"/>
      <c r="H253" s="172"/>
      <c r="I253" s="173"/>
      <c r="J253" s="25"/>
      <c r="K253" s="94"/>
      <c r="L253" s="81"/>
      <c r="M253" s="27"/>
      <c r="N253" s="28"/>
      <c r="O253" s="71">
        <f t="shared" si="3"/>
        <v>0</v>
      </c>
      <c r="P253" s="25"/>
      <c r="Q253" s="52"/>
    </row>
    <row r="254" spans="1:17" ht="15.6" x14ac:dyDescent="0.25">
      <c r="A254" s="172"/>
      <c r="B254" s="173"/>
      <c r="C254" s="159"/>
      <c r="D254" s="160"/>
      <c r="E254" s="161"/>
      <c r="F254" s="161"/>
      <c r="G254" s="25"/>
      <c r="H254" s="172"/>
      <c r="I254" s="173"/>
      <c r="J254" s="25"/>
      <c r="K254" s="94"/>
      <c r="L254" s="81"/>
      <c r="M254" s="27"/>
      <c r="N254" s="28"/>
      <c r="O254" s="71">
        <f t="shared" si="3"/>
        <v>0</v>
      </c>
      <c r="P254" s="25"/>
      <c r="Q254" s="52"/>
    </row>
    <row r="255" spans="1:17" ht="15.6" x14ac:dyDescent="0.25">
      <c r="A255" s="172"/>
      <c r="B255" s="173"/>
      <c r="C255" s="159"/>
      <c r="D255" s="160"/>
      <c r="E255" s="161"/>
      <c r="F255" s="161"/>
      <c r="G255" s="25"/>
      <c r="H255" s="172"/>
      <c r="I255" s="173"/>
      <c r="J255" s="25"/>
      <c r="K255" s="94"/>
      <c r="L255" s="81"/>
      <c r="M255" s="27"/>
      <c r="N255" s="28"/>
      <c r="O255" s="71">
        <f t="shared" si="3"/>
        <v>0</v>
      </c>
      <c r="P255" s="25"/>
      <c r="Q255" s="52"/>
    </row>
    <row r="256" spans="1:17" ht="15.6" x14ac:dyDescent="0.25">
      <c r="A256" s="172"/>
      <c r="B256" s="173"/>
      <c r="C256" s="159"/>
      <c r="D256" s="160"/>
      <c r="E256" s="161"/>
      <c r="F256" s="161"/>
      <c r="G256" s="25"/>
      <c r="H256" s="172"/>
      <c r="I256" s="173"/>
      <c r="J256" s="25"/>
      <c r="K256" s="94"/>
      <c r="L256" s="81"/>
      <c r="M256" s="27"/>
      <c r="N256" s="28"/>
      <c r="O256" s="71">
        <f t="shared" si="3"/>
        <v>0</v>
      </c>
      <c r="P256" s="25"/>
      <c r="Q256" s="52"/>
    </row>
    <row r="257" spans="1:17" ht="15.6" x14ac:dyDescent="0.25">
      <c r="A257" s="172"/>
      <c r="B257" s="173"/>
      <c r="C257" s="159"/>
      <c r="D257" s="160"/>
      <c r="E257" s="161"/>
      <c r="F257" s="161"/>
      <c r="G257" s="25"/>
      <c r="H257" s="172"/>
      <c r="I257" s="173"/>
      <c r="J257" s="25"/>
      <c r="K257" s="94"/>
      <c r="L257" s="81"/>
      <c r="M257" s="27"/>
      <c r="N257" s="28"/>
      <c r="O257" s="71">
        <f t="shared" si="3"/>
        <v>0</v>
      </c>
      <c r="P257" s="25"/>
      <c r="Q257" s="52"/>
    </row>
    <row r="258" spans="1:17" ht="15.6" x14ac:dyDescent="0.25">
      <c r="A258" s="172"/>
      <c r="B258" s="173"/>
      <c r="C258" s="159"/>
      <c r="D258" s="160"/>
      <c r="E258" s="161"/>
      <c r="F258" s="161"/>
      <c r="G258" s="25"/>
      <c r="H258" s="172"/>
      <c r="I258" s="173"/>
      <c r="J258" s="25"/>
      <c r="K258" s="94"/>
      <c r="L258" s="81"/>
      <c r="M258" s="27"/>
      <c r="N258" s="28"/>
      <c r="O258" s="71">
        <f t="shared" si="3"/>
        <v>0</v>
      </c>
      <c r="P258" s="25"/>
      <c r="Q258" s="52"/>
    </row>
    <row r="259" spans="1:17" ht="15.6" x14ac:dyDescent="0.25">
      <c r="A259" s="172"/>
      <c r="B259" s="173"/>
      <c r="C259" s="159"/>
      <c r="D259" s="160"/>
      <c r="E259" s="161"/>
      <c r="F259" s="161"/>
      <c r="G259" s="25"/>
      <c r="H259" s="172"/>
      <c r="I259" s="173"/>
      <c r="J259" s="25"/>
      <c r="K259" s="94"/>
      <c r="L259" s="81"/>
      <c r="M259" s="27"/>
      <c r="N259" s="28"/>
      <c r="O259" s="71">
        <f t="shared" si="3"/>
        <v>0</v>
      </c>
      <c r="P259" s="25"/>
      <c r="Q259" s="52"/>
    </row>
    <row r="260" spans="1:17" ht="15.6" x14ac:dyDescent="0.25">
      <c r="A260" s="172"/>
      <c r="B260" s="173"/>
      <c r="C260" s="159"/>
      <c r="D260" s="160"/>
      <c r="E260" s="161"/>
      <c r="F260" s="161"/>
      <c r="G260" s="25"/>
      <c r="H260" s="172"/>
      <c r="I260" s="173"/>
      <c r="J260" s="25"/>
      <c r="K260" s="94"/>
      <c r="L260" s="81"/>
      <c r="M260" s="27"/>
      <c r="N260" s="28"/>
      <c r="O260" s="71">
        <f t="shared" si="3"/>
        <v>0</v>
      </c>
      <c r="P260" s="25"/>
      <c r="Q260" s="52"/>
    </row>
    <row r="261" spans="1:17" ht="15.6" x14ac:dyDescent="0.25">
      <c r="A261" s="172"/>
      <c r="B261" s="173"/>
      <c r="C261" s="159"/>
      <c r="D261" s="160"/>
      <c r="E261" s="161"/>
      <c r="F261" s="161"/>
      <c r="G261" s="25"/>
      <c r="H261" s="172"/>
      <c r="I261" s="173"/>
      <c r="J261" s="25"/>
      <c r="K261" s="94"/>
      <c r="L261" s="81"/>
      <c r="M261" s="27"/>
      <c r="N261" s="28"/>
      <c r="O261" s="71">
        <f t="shared" si="3"/>
        <v>0</v>
      </c>
      <c r="P261" s="25"/>
      <c r="Q261" s="52"/>
    </row>
    <row r="262" spans="1:17" ht="15.6" x14ac:dyDescent="0.25">
      <c r="A262" s="172"/>
      <c r="B262" s="173"/>
      <c r="C262" s="159"/>
      <c r="D262" s="160"/>
      <c r="E262" s="161"/>
      <c r="F262" s="161"/>
      <c r="G262" s="25"/>
      <c r="H262" s="172"/>
      <c r="I262" s="173"/>
      <c r="J262" s="25"/>
      <c r="K262" s="94"/>
      <c r="L262" s="81"/>
      <c r="M262" s="27"/>
      <c r="N262" s="28"/>
      <c r="O262" s="71">
        <f t="shared" si="3"/>
        <v>0</v>
      </c>
      <c r="P262" s="25"/>
      <c r="Q262" s="52"/>
    </row>
    <row r="263" spans="1:17" ht="15.6" x14ac:dyDescent="0.25">
      <c r="A263" s="172"/>
      <c r="B263" s="173"/>
      <c r="C263" s="159"/>
      <c r="D263" s="160"/>
      <c r="E263" s="161"/>
      <c r="F263" s="161"/>
      <c r="G263" s="25"/>
      <c r="H263" s="172"/>
      <c r="I263" s="173"/>
      <c r="J263" s="25"/>
      <c r="K263" s="94"/>
      <c r="L263" s="81"/>
      <c r="M263" s="27"/>
      <c r="N263" s="28"/>
      <c r="O263" s="71">
        <f t="shared" si="3"/>
        <v>0</v>
      </c>
      <c r="P263" s="25"/>
      <c r="Q263" s="52"/>
    </row>
    <row r="264" spans="1:17" ht="15.6" x14ac:dyDescent="0.25">
      <c r="A264" s="172"/>
      <c r="B264" s="173"/>
      <c r="C264" s="159"/>
      <c r="D264" s="160"/>
      <c r="E264" s="161"/>
      <c r="F264" s="161"/>
      <c r="G264" s="25"/>
      <c r="H264" s="172"/>
      <c r="I264" s="173"/>
      <c r="J264" s="25"/>
      <c r="K264" s="94"/>
      <c r="L264" s="81"/>
      <c r="M264" s="27"/>
      <c r="N264" s="28"/>
      <c r="O264" s="71">
        <f t="shared" ref="O264:O327" si="4">$M264*$N264</f>
        <v>0</v>
      </c>
      <c r="P264" s="25"/>
      <c r="Q264" s="52"/>
    </row>
    <row r="265" spans="1:17" ht="15.6" x14ac:dyDescent="0.25">
      <c r="A265" s="172"/>
      <c r="B265" s="173"/>
      <c r="C265" s="159"/>
      <c r="D265" s="160"/>
      <c r="E265" s="161"/>
      <c r="F265" s="161"/>
      <c r="G265" s="25"/>
      <c r="H265" s="172"/>
      <c r="I265" s="173"/>
      <c r="J265" s="25"/>
      <c r="K265" s="94"/>
      <c r="L265" s="81"/>
      <c r="M265" s="27"/>
      <c r="N265" s="28"/>
      <c r="O265" s="71">
        <f t="shared" si="4"/>
        <v>0</v>
      </c>
      <c r="P265" s="25"/>
      <c r="Q265" s="52"/>
    </row>
    <row r="266" spans="1:17" ht="15.6" x14ac:dyDescent="0.25">
      <c r="A266" s="172"/>
      <c r="B266" s="173"/>
      <c r="C266" s="159"/>
      <c r="D266" s="160"/>
      <c r="E266" s="161"/>
      <c r="F266" s="161"/>
      <c r="G266" s="25"/>
      <c r="H266" s="172"/>
      <c r="I266" s="173"/>
      <c r="J266" s="25"/>
      <c r="K266" s="94"/>
      <c r="L266" s="81"/>
      <c r="M266" s="27"/>
      <c r="N266" s="28"/>
      <c r="O266" s="71">
        <f t="shared" si="4"/>
        <v>0</v>
      </c>
      <c r="P266" s="25"/>
      <c r="Q266" s="52"/>
    </row>
    <row r="267" spans="1:17" ht="15.6" x14ac:dyDescent="0.25">
      <c r="A267" s="172"/>
      <c r="B267" s="173"/>
      <c r="C267" s="159"/>
      <c r="D267" s="160"/>
      <c r="E267" s="161"/>
      <c r="F267" s="161"/>
      <c r="G267" s="25"/>
      <c r="H267" s="172"/>
      <c r="I267" s="173"/>
      <c r="J267" s="25"/>
      <c r="K267" s="94"/>
      <c r="L267" s="81"/>
      <c r="M267" s="27"/>
      <c r="N267" s="28"/>
      <c r="O267" s="71">
        <f t="shared" si="4"/>
        <v>0</v>
      </c>
      <c r="P267" s="25"/>
      <c r="Q267" s="52"/>
    </row>
    <row r="268" spans="1:17" ht="15.6" x14ac:dyDescent="0.25">
      <c r="A268" s="172"/>
      <c r="B268" s="173"/>
      <c r="C268" s="159"/>
      <c r="D268" s="160"/>
      <c r="E268" s="161"/>
      <c r="F268" s="161"/>
      <c r="G268" s="25"/>
      <c r="H268" s="172"/>
      <c r="I268" s="173"/>
      <c r="J268" s="25"/>
      <c r="K268" s="94"/>
      <c r="L268" s="81"/>
      <c r="M268" s="27"/>
      <c r="N268" s="28"/>
      <c r="O268" s="71">
        <f t="shared" si="4"/>
        <v>0</v>
      </c>
      <c r="P268" s="25"/>
      <c r="Q268" s="52"/>
    </row>
    <row r="269" spans="1:17" ht="15.6" x14ac:dyDescent="0.25">
      <c r="A269" s="172"/>
      <c r="B269" s="173"/>
      <c r="C269" s="159"/>
      <c r="D269" s="160"/>
      <c r="E269" s="161"/>
      <c r="F269" s="161"/>
      <c r="G269" s="25"/>
      <c r="H269" s="172"/>
      <c r="I269" s="173"/>
      <c r="J269" s="25"/>
      <c r="K269" s="94"/>
      <c r="L269" s="81"/>
      <c r="M269" s="27"/>
      <c r="N269" s="28"/>
      <c r="O269" s="71">
        <f t="shared" si="4"/>
        <v>0</v>
      </c>
      <c r="P269" s="25"/>
      <c r="Q269" s="52"/>
    </row>
    <row r="270" spans="1:17" ht="15.6" x14ac:dyDescent="0.25">
      <c r="A270" s="172"/>
      <c r="B270" s="173"/>
      <c r="C270" s="159"/>
      <c r="D270" s="160"/>
      <c r="E270" s="161"/>
      <c r="F270" s="161"/>
      <c r="G270" s="25"/>
      <c r="H270" s="172"/>
      <c r="I270" s="173"/>
      <c r="J270" s="25"/>
      <c r="K270" s="94"/>
      <c r="L270" s="81"/>
      <c r="M270" s="27"/>
      <c r="N270" s="28"/>
      <c r="O270" s="71">
        <f t="shared" si="4"/>
        <v>0</v>
      </c>
      <c r="P270" s="25"/>
      <c r="Q270" s="52"/>
    </row>
    <row r="271" spans="1:17" ht="15.6" x14ac:dyDescent="0.25">
      <c r="A271" s="172"/>
      <c r="B271" s="173"/>
      <c r="C271" s="159"/>
      <c r="D271" s="160"/>
      <c r="E271" s="161"/>
      <c r="F271" s="161"/>
      <c r="G271" s="25"/>
      <c r="H271" s="172"/>
      <c r="I271" s="173"/>
      <c r="J271" s="25"/>
      <c r="K271" s="94"/>
      <c r="L271" s="81"/>
      <c r="M271" s="27"/>
      <c r="N271" s="28"/>
      <c r="O271" s="71">
        <f t="shared" si="4"/>
        <v>0</v>
      </c>
      <c r="P271" s="25"/>
      <c r="Q271" s="52"/>
    </row>
    <row r="272" spans="1:17" ht="15.6" x14ac:dyDescent="0.25">
      <c r="A272" s="172"/>
      <c r="B272" s="173"/>
      <c r="C272" s="159"/>
      <c r="D272" s="160"/>
      <c r="E272" s="161"/>
      <c r="F272" s="161"/>
      <c r="G272" s="25"/>
      <c r="H272" s="172"/>
      <c r="I272" s="173"/>
      <c r="J272" s="25"/>
      <c r="K272" s="94"/>
      <c r="L272" s="81"/>
      <c r="M272" s="27"/>
      <c r="N272" s="28"/>
      <c r="O272" s="71">
        <f t="shared" si="4"/>
        <v>0</v>
      </c>
      <c r="P272" s="25"/>
      <c r="Q272" s="52"/>
    </row>
    <row r="273" spans="1:17" ht="15.6" x14ac:dyDescent="0.25">
      <c r="A273" s="172"/>
      <c r="B273" s="173"/>
      <c r="C273" s="159"/>
      <c r="D273" s="160"/>
      <c r="E273" s="161"/>
      <c r="F273" s="161"/>
      <c r="G273" s="25"/>
      <c r="H273" s="172"/>
      <c r="I273" s="173"/>
      <c r="J273" s="25"/>
      <c r="K273" s="94"/>
      <c r="L273" s="81"/>
      <c r="M273" s="27"/>
      <c r="N273" s="28"/>
      <c r="O273" s="71">
        <f t="shared" si="4"/>
        <v>0</v>
      </c>
      <c r="P273" s="25"/>
      <c r="Q273" s="52"/>
    </row>
    <row r="274" spans="1:17" ht="15.6" x14ac:dyDescent="0.25">
      <c r="A274" s="172"/>
      <c r="B274" s="173"/>
      <c r="C274" s="159"/>
      <c r="D274" s="160"/>
      <c r="E274" s="161"/>
      <c r="F274" s="161"/>
      <c r="G274" s="25"/>
      <c r="H274" s="172"/>
      <c r="I274" s="173"/>
      <c r="J274" s="25"/>
      <c r="K274" s="94"/>
      <c r="L274" s="81"/>
      <c r="M274" s="27"/>
      <c r="N274" s="28"/>
      <c r="O274" s="71">
        <f t="shared" si="4"/>
        <v>0</v>
      </c>
      <c r="P274" s="25"/>
      <c r="Q274" s="52"/>
    </row>
    <row r="275" spans="1:17" ht="15.6" x14ac:dyDescent="0.25">
      <c r="A275" s="172"/>
      <c r="B275" s="173"/>
      <c r="C275" s="159"/>
      <c r="D275" s="160"/>
      <c r="E275" s="161"/>
      <c r="F275" s="161"/>
      <c r="G275" s="25"/>
      <c r="H275" s="172"/>
      <c r="I275" s="173"/>
      <c r="J275" s="25"/>
      <c r="K275" s="94"/>
      <c r="L275" s="81"/>
      <c r="M275" s="27"/>
      <c r="N275" s="28"/>
      <c r="O275" s="71">
        <f t="shared" si="4"/>
        <v>0</v>
      </c>
      <c r="P275" s="25"/>
      <c r="Q275" s="52"/>
    </row>
    <row r="276" spans="1:17" ht="15.6" x14ac:dyDescent="0.25">
      <c r="A276" s="172"/>
      <c r="B276" s="173"/>
      <c r="C276" s="159"/>
      <c r="D276" s="160"/>
      <c r="E276" s="161"/>
      <c r="F276" s="161"/>
      <c r="G276" s="25"/>
      <c r="H276" s="172"/>
      <c r="I276" s="173"/>
      <c r="J276" s="25"/>
      <c r="K276" s="94"/>
      <c r="L276" s="81"/>
      <c r="M276" s="27"/>
      <c r="N276" s="28"/>
      <c r="O276" s="71">
        <f t="shared" si="4"/>
        <v>0</v>
      </c>
      <c r="P276" s="25"/>
      <c r="Q276" s="52"/>
    </row>
    <row r="277" spans="1:17" ht="15.6" x14ac:dyDescent="0.25">
      <c r="A277" s="172"/>
      <c r="B277" s="173"/>
      <c r="C277" s="159"/>
      <c r="D277" s="160"/>
      <c r="E277" s="161"/>
      <c r="F277" s="161"/>
      <c r="G277" s="25"/>
      <c r="H277" s="172"/>
      <c r="I277" s="173"/>
      <c r="J277" s="25"/>
      <c r="K277" s="94"/>
      <c r="L277" s="81"/>
      <c r="M277" s="27"/>
      <c r="N277" s="28"/>
      <c r="O277" s="71">
        <f t="shared" si="4"/>
        <v>0</v>
      </c>
      <c r="P277" s="25"/>
      <c r="Q277" s="52"/>
    </row>
    <row r="278" spans="1:17" ht="15.6" x14ac:dyDescent="0.25">
      <c r="A278" s="172"/>
      <c r="B278" s="173"/>
      <c r="C278" s="159"/>
      <c r="D278" s="160"/>
      <c r="E278" s="161"/>
      <c r="F278" s="161"/>
      <c r="G278" s="25"/>
      <c r="H278" s="172"/>
      <c r="I278" s="173"/>
      <c r="J278" s="25"/>
      <c r="K278" s="94"/>
      <c r="L278" s="81"/>
      <c r="M278" s="27"/>
      <c r="N278" s="28"/>
      <c r="O278" s="71">
        <f t="shared" si="4"/>
        <v>0</v>
      </c>
      <c r="P278" s="25"/>
      <c r="Q278" s="52"/>
    </row>
    <row r="279" spans="1:17" ht="15.6" x14ac:dyDescent="0.25">
      <c r="A279" s="172"/>
      <c r="B279" s="173"/>
      <c r="C279" s="159"/>
      <c r="D279" s="160"/>
      <c r="E279" s="161"/>
      <c r="F279" s="161"/>
      <c r="G279" s="25"/>
      <c r="H279" s="172"/>
      <c r="I279" s="173"/>
      <c r="J279" s="25"/>
      <c r="K279" s="94"/>
      <c r="L279" s="81"/>
      <c r="M279" s="27"/>
      <c r="N279" s="28"/>
      <c r="O279" s="71">
        <f t="shared" si="4"/>
        <v>0</v>
      </c>
      <c r="P279" s="25"/>
      <c r="Q279" s="52"/>
    </row>
    <row r="280" spans="1:17" ht="15.6" x14ac:dyDescent="0.25">
      <c r="A280" s="172"/>
      <c r="B280" s="173"/>
      <c r="C280" s="159"/>
      <c r="D280" s="160"/>
      <c r="E280" s="161"/>
      <c r="F280" s="161"/>
      <c r="G280" s="25"/>
      <c r="H280" s="172"/>
      <c r="I280" s="173"/>
      <c r="J280" s="25"/>
      <c r="K280" s="94"/>
      <c r="L280" s="81"/>
      <c r="M280" s="27"/>
      <c r="N280" s="28"/>
      <c r="O280" s="71">
        <f t="shared" si="4"/>
        <v>0</v>
      </c>
      <c r="P280" s="25"/>
      <c r="Q280" s="52"/>
    </row>
    <row r="281" spans="1:17" ht="15.6" x14ac:dyDescent="0.25">
      <c r="A281" s="172"/>
      <c r="B281" s="173"/>
      <c r="C281" s="159"/>
      <c r="D281" s="160"/>
      <c r="E281" s="161"/>
      <c r="F281" s="161"/>
      <c r="G281" s="25"/>
      <c r="H281" s="172"/>
      <c r="I281" s="173"/>
      <c r="J281" s="25"/>
      <c r="K281" s="94"/>
      <c r="L281" s="81"/>
      <c r="M281" s="27"/>
      <c r="N281" s="28"/>
      <c r="O281" s="71">
        <f t="shared" si="4"/>
        <v>0</v>
      </c>
      <c r="P281" s="25"/>
      <c r="Q281" s="52"/>
    </row>
    <row r="282" spans="1:17" ht="15.6" x14ac:dyDescent="0.25">
      <c r="A282" s="172"/>
      <c r="B282" s="173"/>
      <c r="C282" s="159"/>
      <c r="D282" s="160"/>
      <c r="E282" s="161"/>
      <c r="F282" s="161"/>
      <c r="G282" s="25"/>
      <c r="H282" s="172"/>
      <c r="I282" s="173"/>
      <c r="J282" s="25"/>
      <c r="K282" s="94"/>
      <c r="L282" s="81"/>
      <c r="M282" s="27"/>
      <c r="N282" s="28"/>
      <c r="O282" s="71">
        <f t="shared" si="4"/>
        <v>0</v>
      </c>
      <c r="P282" s="25"/>
      <c r="Q282" s="52"/>
    </row>
    <row r="283" spans="1:17" ht="15.6" x14ac:dyDescent="0.25">
      <c r="A283" s="172"/>
      <c r="B283" s="173"/>
      <c r="C283" s="159"/>
      <c r="D283" s="160"/>
      <c r="E283" s="161"/>
      <c r="F283" s="161"/>
      <c r="G283" s="25"/>
      <c r="H283" s="172"/>
      <c r="I283" s="173"/>
      <c r="J283" s="25"/>
      <c r="K283" s="94"/>
      <c r="L283" s="81"/>
      <c r="M283" s="27"/>
      <c r="N283" s="28"/>
      <c r="O283" s="71">
        <f t="shared" si="4"/>
        <v>0</v>
      </c>
      <c r="P283" s="25"/>
      <c r="Q283" s="52"/>
    </row>
    <row r="284" spans="1:17" ht="15.6" x14ac:dyDescent="0.25">
      <c r="A284" s="172"/>
      <c r="B284" s="173"/>
      <c r="C284" s="159"/>
      <c r="D284" s="160"/>
      <c r="E284" s="161"/>
      <c r="F284" s="161"/>
      <c r="G284" s="25"/>
      <c r="H284" s="172"/>
      <c r="I284" s="173"/>
      <c r="J284" s="25"/>
      <c r="K284" s="94"/>
      <c r="L284" s="81"/>
      <c r="M284" s="27"/>
      <c r="N284" s="28"/>
      <c r="O284" s="71">
        <f t="shared" si="4"/>
        <v>0</v>
      </c>
      <c r="P284" s="25"/>
      <c r="Q284" s="52"/>
    </row>
    <row r="285" spans="1:17" ht="15.6" x14ac:dyDescent="0.25">
      <c r="A285" s="172"/>
      <c r="B285" s="173"/>
      <c r="C285" s="159"/>
      <c r="D285" s="160"/>
      <c r="E285" s="161"/>
      <c r="F285" s="161"/>
      <c r="G285" s="25"/>
      <c r="H285" s="172"/>
      <c r="I285" s="173"/>
      <c r="J285" s="25"/>
      <c r="K285" s="94"/>
      <c r="L285" s="81"/>
      <c r="M285" s="27"/>
      <c r="N285" s="28"/>
      <c r="O285" s="71">
        <f t="shared" si="4"/>
        <v>0</v>
      </c>
      <c r="P285" s="25"/>
      <c r="Q285" s="52"/>
    </row>
    <row r="286" spans="1:17" ht="15.6" x14ac:dyDescent="0.25">
      <c r="A286" s="172"/>
      <c r="B286" s="173"/>
      <c r="C286" s="159"/>
      <c r="D286" s="160"/>
      <c r="E286" s="161"/>
      <c r="F286" s="161"/>
      <c r="G286" s="25"/>
      <c r="H286" s="172"/>
      <c r="I286" s="173"/>
      <c r="J286" s="25"/>
      <c r="K286" s="94"/>
      <c r="L286" s="81"/>
      <c r="M286" s="27"/>
      <c r="N286" s="28"/>
      <c r="O286" s="71">
        <f t="shared" si="4"/>
        <v>0</v>
      </c>
      <c r="P286" s="25"/>
      <c r="Q286" s="52"/>
    </row>
    <row r="287" spans="1:17" ht="15.6" x14ac:dyDescent="0.25">
      <c r="A287" s="172"/>
      <c r="B287" s="173"/>
      <c r="C287" s="159"/>
      <c r="D287" s="160"/>
      <c r="E287" s="161"/>
      <c r="F287" s="161"/>
      <c r="G287" s="25"/>
      <c r="H287" s="172"/>
      <c r="I287" s="173"/>
      <c r="J287" s="25"/>
      <c r="K287" s="94"/>
      <c r="L287" s="81"/>
      <c r="M287" s="27"/>
      <c r="N287" s="28"/>
      <c r="O287" s="71">
        <f t="shared" si="4"/>
        <v>0</v>
      </c>
      <c r="P287" s="25"/>
      <c r="Q287" s="52"/>
    </row>
    <row r="288" spans="1:17" ht="15.6" x14ac:dyDescent="0.25">
      <c r="A288" s="172"/>
      <c r="B288" s="173"/>
      <c r="C288" s="159"/>
      <c r="D288" s="160"/>
      <c r="E288" s="161"/>
      <c r="F288" s="161"/>
      <c r="G288" s="25"/>
      <c r="H288" s="172"/>
      <c r="I288" s="173"/>
      <c r="J288" s="25"/>
      <c r="K288" s="94"/>
      <c r="L288" s="81"/>
      <c r="M288" s="27"/>
      <c r="N288" s="28"/>
      <c r="O288" s="71">
        <f t="shared" si="4"/>
        <v>0</v>
      </c>
      <c r="P288" s="25"/>
      <c r="Q288" s="52"/>
    </row>
    <row r="289" spans="1:17" ht="15.6" x14ac:dyDescent="0.25">
      <c r="A289" s="172"/>
      <c r="B289" s="173"/>
      <c r="C289" s="159"/>
      <c r="D289" s="160"/>
      <c r="E289" s="161"/>
      <c r="F289" s="161"/>
      <c r="G289" s="25"/>
      <c r="H289" s="172"/>
      <c r="I289" s="173"/>
      <c r="J289" s="25"/>
      <c r="K289" s="94"/>
      <c r="L289" s="81"/>
      <c r="M289" s="27"/>
      <c r="N289" s="28"/>
      <c r="O289" s="71">
        <f t="shared" si="4"/>
        <v>0</v>
      </c>
      <c r="P289" s="25"/>
      <c r="Q289" s="52"/>
    </row>
    <row r="290" spans="1:17" ht="15.6" x14ac:dyDescent="0.25">
      <c r="A290" s="172"/>
      <c r="B290" s="173"/>
      <c r="C290" s="159"/>
      <c r="D290" s="160"/>
      <c r="E290" s="161"/>
      <c r="F290" s="161"/>
      <c r="G290" s="25"/>
      <c r="H290" s="172"/>
      <c r="I290" s="173"/>
      <c r="J290" s="25"/>
      <c r="K290" s="94"/>
      <c r="L290" s="81"/>
      <c r="M290" s="27"/>
      <c r="N290" s="28"/>
      <c r="O290" s="71">
        <f t="shared" si="4"/>
        <v>0</v>
      </c>
      <c r="P290" s="25"/>
      <c r="Q290" s="52"/>
    </row>
    <row r="291" spans="1:17" ht="15.6" x14ac:dyDescent="0.25">
      <c r="A291" s="172"/>
      <c r="B291" s="173"/>
      <c r="C291" s="159"/>
      <c r="D291" s="160"/>
      <c r="E291" s="161"/>
      <c r="F291" s="161"/>
      <c r="G291" s="25"/>
      <c r="H291" s="172"/>
      <c r="I291" s="173"/>
      <c r="J291" s="25"/>
      <c r="K291" s="94"/>
      <c r="L291" s="81"/>
      <c r="M291" s="27"/>
      <c r="N291" s="28"/>
      <c r="O291" s="71">
        <f t="shared" si="4"/>
        <v>0</v>
      </c>
      <c r="P291" s="25"/>
      <c r="Q291" s="52"/>
    </row>
    <row r="292" spans="1:17" ht="15.6" x14ac:dyDescent="0.25">
      <c r="A292" s="172"/>
      <c r="B292" s="173"/>
      <c r="C292" s="159"/>
      <c r="D292" s="160"/>
      <c r="E292" s="161"/>
      <c r="F292" s="161"/>
      <c r="G292" s="25"/>
      <c r="H292" s="172"/>
      <c r="I292" s="173"/>
      <c r="J292" s="25"/>
      <c r="K292" s="94"/>
      <c r="L292" s="81"/>
      <c r="M292" s="27"/>
      <c r="N292" s="28"/>
      <c r="O292" s="71">
        <f t="shared" si="4"/>
        <v>0</v>
      </c>
      <c r="P292" s="25"/>
      <c r="Q292" s="52"/>
    </row>
    <row r="293" spans="1:17" ht="15.6" x14ac:dyDescent="0.25">
      <c r="A293" s="172"/>
      <c r="B293" s="173"/>
      <c r="C293" s="159"/>
      <c r="D293" s="160"/>
      <c r="E293" s="161"/>
      <c r="F293" s="161"/>
      <c r="G293" s="25"/>
      <c r="H293" s="172"/>
      <c r="I293" s="173"/>
      <c r="J293" s="25"/>
      <c r="K293" s="94"/>
      <c r="L293" s="81"/>
      <c r="M293" s="27"/>
      <c r="N293" s="28"/>
      <c r="O293" s="71">
        <f t="shared" si="4"/>
        <v>0</v>
      </c>
      <c r="P293" s="25"/>
      <c r="Q293" s="52"/>
    </row>
    <row r="294" spans="1:17" ht="15.6" x14ac:dyDescent="0.25">
      <c r="A294" s="172"/>
      <c r="B294" s="173"/>
      <c r="C294" s="159"/>
      <c r="D294" s="160"/>
      <c r="E294" s="161"/>
      <c r="F294" s="161"/>
      <c r="G294" s="25"/>
      <c r="H294" s="172"/>
      <c r="I294" s="173"/>
      <c r="J294" s="25"/>
      <c r="K294" s="94"/>
      <c r="L294" s="81"/>
      <c r="M294" s="27"/>
      <c r="N294" s="28"/>
      <c r="O294" s="71">
        <f t="shared" si="4"/>
        <v>0</v>
      </c>
      <c r="P294" s="25"/>
      <c r="Q294" s="52"/>
    </row>
    <row r="295" spans="1:17" ht="15.6" x14ac:dyDescent="0.25">
      <c r="A295" s="172"/>
      <c r="B295" s="173"/>
      <c r="C295" s="159"/>
      <c r="D295" s="160"/>
      <c r="E295" s="161"/>
      <c r="F295" s="161"/>
      <c r="G295" s="25"/>
      <c r="H295" s="172"/>
      <c r="I295" s="173"/>
      <c r="J295" s="25"/>
      <c r="K295" s="94"/>
      <c r="L295" s="81"/>
      <c r="M295" s="27"/>
      <c r="N295" s="28"/>
      <c r="O295" s="71">
        <f t="shared" si="4"/>
        <v>0</v>
      </c>
      <c r="P295" s="25"/>
      <c r="Q295" s="52"/>
    </row>
    <row r="296" spans="1:17" ht="15.6" x14ac:dyDescent="0.25">
      <c r="A296" s="172"/>
      <c r="B296" s="173"/>
      <c r="C296" s="159"/>
      <c r="D296" s="160"/>
      <c r="E296" s="161"/>
      <c r="F296" s="161"/>
      <c r="G296" s="25"/>
      <c r="H296" s="172"/>
      <c r="I296" s="173"/>
      <c r="J296" s="25"/>
      <c r="K296" s="94"/>
      <c r="L296" s="81"/>
      <c r="M296" s="27"/>
      <c r="N296" s="28"/>
      <c r="O296" s="71">
        <f t="shared" si="4"/>
        <v>0</v>
      </c>
      <c r="P296" s="25"/>
      <c r="Q296" s="52"/>
    </row>
    <row r="297" spans="1:17" ht="15.6" x14ac:dyDescent="0.25">
      <c r="A297" s="172"/>
      <c r="B297" s="173"/>
      <c r="C297" s="159"/>
      <c r="D297" s="160"/>
      <c r="E297" s="161"/>
      <c r="F297" s="161"/>
      <c r="G297" s="25"/>
      <c r="H297" s="172"/>
      <c r="I297" s="173"/>
      <c r="J297" s="25"/>
      <c r="K297" s="94"/>
      <c r="L297" s="81"/>
      <c r="M297" s="27"/>
      <c r="N297" s="28"/>
      <c r="O297" s="71">
        <f t="shared" si="4"/>
        <v>0</v>
      </c>
      <c r="P297" s="25"/>
      <c r="Q297" s="52"/>
    </row>
    <row r="298" spans="1:17" ht="15.6" x14ac:dyDescent="0.25">
      <c r="A298" s="172"/>
      <c r="B298" s="173"/>
      <c r="C298" s="159"/>
      <c r="D298" s="160"/>
      <c r="E298" s="161"/>
      <c r="F298" s="161"/>
      <c r="G298" s="25"/>
      <c r="H298" s="172"/>
      <c r="I298" s="173"/>
      <c r="J298" s="25"/>
      <c r="K298" s="94"/>
      <c r="L298" s="81"/>
      <c r="M298" s="27"/>
      <c r="N298" s="28"/>
      <c r="O298" s="71">
        <f t="shared" si="4"/>
        <v>0</v>
      </c>
      <c r="P298" s="25"/>
      <c r="Q298" s="52"/>
    </row>
    <row r="299" spans="1:17" ht="15.6" x14ac:dyDescent="0.25">
      <c r="A299" s="172"/>
      <c r="B299" s="173"/>
      <c r="C299" s="159"/>
      <c r="D299" s="160"/>
      <c r="E299" s="161"/>
      <c r="F299" s="161"/>
      <c r="G299" s="25"/>
      <c r="H299" s="172"/>
      <c r="I299" s="173"/>
      <c r="J299" s="25"/>
      <c r="K299" s="94"/>
      <c r="L299" s="81"/>
      <c r="M299" s="27"/>
      <c r="N299" s="28"/>
      <c r="O299" s="71">
        <f t="shared" si="4"/>
        <v>0</v>
      </c>
      <c r="P299" s="25"/>
      <c r="Q299" s="52"/>
    </row>
    <row r="300" spans="1:17" ht="15.6" x14ac:dyDescent="0.25">
      <c r="A300" s="172"/>
      <c r="B300" s="173"/>
      <c r="C300" s="159"/>
      <c r="D300" s="160"/>
      <c r="E300" s="161"/>
      <c r="F300" s="161"/>
      <c r="G300" s="25"/>
      <c r="H300" s="172"/>
      <c r="I300" s="173"/>
      <c r="J300" s="25"/>
      <c r="K300" s="94"/>
      <c r="L300" s="81"/>
      <c r="M300" s="27"/>
      <c r="N300" s="28"/>
      <c r="O300" s="71">
        <f t="shared" si="4"/>
        <v>0</v>
      </c>
      <c r="P300" s="25"/>
      <c r="Q300" s="52"/>
    </row>
    <row r="301" spans="1:17" ht="15.6" x14ac:dyDescent="0.25">
      <c r="A301" s="172"/>
      <c r="B301" s="173"/>
      <c r="C301" s="159"/>
      <c r="D301" s="160"/>
      <c r="E301" s="161"/>
      <c r="F301" s="161"/>
      <c r="G301" s="25"/>
      <c r="H301" s="172"/>
      <c r="I301" s="173"/>
      <c r="J301" s="25"/>
      <c r="K301" s="94"/>
      <c r="L301" s="81"/>
      <c r="M301" s="27"/>
      <c r="N301" s="28"/>
      <c r="O301" s="71">
        <f t="shared" si="4"/>
        <v>0</v>
      </c>
      <c r="P301" s="25"/>
      <c r="Q301" s="52"/>
    </row>
    <row r="302" spans="1:17" ht="15.6" x14ac:dyDescent="0.25">
      <c r="A302" s="172"/>
      <c r="B302" s="173"/>
      <c r="C302" s="159"/>
      <c r="D302" s="160"/>
      <c r="E302" s="161"/>
      <c r="F302" s="161"/>
      <c r="G302" s="25"/>
      <c r="H302" s="172"/>
      <c r="I302" s="173"/>
      <c r="J302" s="25"/>
      <c r="K302" s="94"/>
      <c r="L302" s="81"/>
      <c r="M302" s="27"/>
      <c r="N302" s="28"/>
      <c r="O302" s="71">
        <f t="shared" si="4"/>
        <v>0</v>
      </c>
      <c r="P302" s="25"/>
      <c r="Q302" s="52"/>
    </row>
    <row r="303" spans="1:17" ht="15.6" x14ac:dyDescent="0.25">
      <c r="A303" s="172"/>
      <c r="B303" s="173"/>
      <c r="C303" s="159"/>
      <c r="D303" s="160"/>
      <c r="E303" s="161"/>
      <c r="F303" s="161"/>
      <c r="G303" s="25"/>
      <c r="H303" s="172"/>
      <c r="I303" s="173"/>
      <c r="J303" s="25"/>
      <c r="K303" s="94"/>
      <c r="L303" s="81"/>
      <c r="M303" s="27"/>
      <c r="N303" s="28"/>
      <c r="O303" s="71">
        <f t="shared" si="4"/>
        <v>0</v>
      </c>
      <c r="P303" s="25"/>
      <c r="Q303" s="52"/>
    </row>
    <row r="304" spans="1:17" ht="15.6" x14ac:dyDescent="0.25">
      <c r="A304" s="172"/>
      <c r="B304" s="173"/>
      <c r="C304" s="159"/>
      <c r="D304" s="160"/>
      <c r="E304" s="161"/>
      <c r="F304" s="161"/>
      <c r="G304" s="25"/>
      <c r="H304" s="172"/>
      <c r="I304" s="173"/>
      <c r="J304" s="25"/>
      <c r="K304" s="94"/>
      <c r="L304" s="81"/>
      <c r="M304" s="27"/>
      <c r="N304" s="28"/>
      <c r="O304" s="71">
        <f t="shared" si="4"/>
        <v>0</v>
      </c>
      <c r="P304" s="25"/>
      <c r="Q304" s="52"/>
    </row>
    <row r="305" spans="1:17" ht="15.6" x14ac:dyDescent="0.25">
      <c r="A305" s="172"/>
      <c r="B305" s="173"/>
      <c r="C305" s="159"/>
      <c r="D305" s="160"/>
      <c r="E305" s="161"/>
      <c r="F305" s="161"/>
      <c r="G305" s="25"/>
      <c r="H305" s="172"/>
      <c r="I305" s="173"/>
      <c r="J305" s="25"/>
      <c r="K305" s="94"/>
      <c r="L305" s="81"/>
      <c r="M305" s="27"/>
      <c r="N305" s="28"/>
      <c r="O305" s="71">
        <f t="shared" si="4"/>
        <v>0</v>
      </c>
      <c r="P305" s="25"/>
      <c r="Q305" s="52"/>
    </row>
    <row r="306" spans="1:17" ht="15.6" x14ac:dyDescent="0.25">
      <c r="A306" s="172"/>
      <c r="B306" s="173"/>
      <c r="C306" s="159"/>
      <c r="D306" s="160"/>
      <c r="E306" s="161"/>
      <c r="F306" s="161"/>
      <c r="G306" s="25"/>
      <c r="H306" s="172"/>
      <c r="I306" s="173"/>
      <c r="J306" s="25"/>
      <c r="K306" s="94"/>
      <c r="L306" s="81"/>
      <c r="M306" s="27"/>
      <c r="N306" s="28"/>
      <c r="O306" s="71">
        <f t="shared" si="4"/>
        <v>0</v>
      </c>
      <c r="P306" s="25"/>
      <c r="Q306" s="52"/>
    </row>
    <row r="307" spans="1:17" ht="15.6" x14ac:dyDescent="0.25">
      <c r="A307" s="172"/>
      <c r="B307" s="173"/>
      <c r="C307" s="159"/>
      <c r="D307" s="160"/>
      <c r="E307" s="161"/>
      <c r="F307" s="161"/>
      <c r="G307" s="25"/>
      <c r="H307" s="172"/>
      <c r="I307" s="173"/>
      <c r="J307" s="25"/>
      <c r="K307" s="94"/>
      <c r="L307" s="81"/>
      <c r="M307" s="27"/>
      <c r="N307" s="28"/>
      <c r="O307" s="71">
        <f t="shared" si="4"/>
        <v>0</v>
      </c>
      <c r="P307" s="25"/>
      <c r="Q307" s="52"/>
    </row>
    <row r="308" spans="1:17" ht="15.6" x14ac:dyDescent="0.25">
      <c r="A308" s="172"/>
      <c r="B308" s="173"/>
      <c r="C308" s="159"/>
      <c r="D308" s="160"/>
      <c r="E308" s="161"/>
      <c r="F308" s="161"/>
      <c r="G308" s="25"/>
      <c r="H308" s="172"/>
      <c r="I308" s="173"/>
      <c r="J308" s="25"/>
      <c r="K308" s="94"/>
      <c r="L308" s="81"/>
      <c r="M308" s="27"/>
      <c r="N308" s="28"/>
      <c r="O308" s="71">
        <f t="shared" si="4"/>
        <v>0</v>
      </c>
      <c r="P308" s="25"/>
      <c r="Q308" s="52"/>
    </row>
    <row r="309" spans="1:17" ht="15.6" x14ac:dyDescent="0.25">
      <c r="A309" s="172"/>
      <c r="B309" s="173"/>
      <c r="C309" s="159"/>
      <c r="D309" s="160"/>
      <c r="E309" s="161"/>
      <c r="F309" s="161"/>
      <c r="G309" s="25"/>
      <c r="H309" s="172"/>
      <c r="I309" s="173"/>
      <c r="J309" s="25"/>
      <c r="K309" s="94"/>
      <c r="L309" s="81"/>
      <c r="M309" s="27"/>
      <c r="N309" s="28"/>
      <c r="O309" s="71">
        <f t="shared" si="4"/>
        <v>0</v>
      </c>
      <c r="P309" s="25"/>
      <c r="Q309" s="52"/>
    </row>
    <row r="310" spans="1:17" ht="15.6" x14ac:dyDescent="0.25">
      <c r="A310" s="172"/>
      <c r="B310" s="173"/>
      <c r="C310" s="159"/>
      <c r="D310" s="160"/>
      <c r="E310" s="161"/>
      <c r="F310" s="161"/>
      <c r="G310" s="25"/>
      <c r="H310" s="172"/>
      <c r="I310" s="173"/>
      <c r="J310" s="25"/>
      <c r="K310" s="94"/>
      <c r="L310" s="81"/>
      <c r="M310" s="27"/>
      <c r="N310" s="28"/>
      <c r="O310" s="71">
        <f t="shared" si="4"/>
        <v>0</v>
      </c>
      <c r="P310" s="25"/>
      <c r="Q310" s="52"/>
    </row>
    <row r="311" spans="1:17" ht="15.6" x14ac:dyDescent="0.25">
      <c r="A311" s="172"/>
      <c r="B311" s="173"/>
      <c r="C311" s="159"/>
      <c r="D311" s="160"/>
      <c r="E311" s="161"/>
      <c r="F311" s="161"/>
      <c r="G311" s="25"/>
      <c r="H311" s="172"/>
      <c r="I311" s="173"/>
      <c r="J311" s="25"/>
      <c r="K311" s="94"/>
      <c r="L311" s="81"/>
      <c r="M311" s="27"/>
      <c r="N311" s="28"/>
      <c r="O311" s="71">
        <f t="shared" si="4"/>
        <v>0</v>
      </c>
      <c r="P311" s="25"/>
      <c r="Q311" s="52"/>
    </row>
    <row r="312" spans="1:17" ht="15.6" x14ac:dyDescent="0.25">
      <c r="A312" s="172"/>
      <c r="B312" s="173"/>
      <c r="C312" s="159"/>
      <c r="D312" s="160"/>
      <c r="E312" s="161"/>
      <c r="F312" s="161"/>
      <c r="G312" s="25"/>
      <c r="H312" s="172"/>
      <c r="I312" s="173"/>
      <c r="J312" s="25"/>
      <c r="K312" s="94"/>
      <c r="L312" s="81"/>
      <c r="M312" s="27"/>
      <c r="N312" s="28"/>
      <c r="O312" s="71">
        <f t="shared" si="4"/>
        <v>0</v>
      </c>
      <c r="P312" s="25"/>
      <c r="Q312" s="52"/>
    </row>
    <row r="313" spans="1:17" ht="15.6" x14ac:dyDescent="0.25">
      <c r="A313" s="172"/>
      <c r="B313" s="173"/>
      <c r="C313" s="159"/>
      <c r="D313" s="160"/>
      <c r="E313" s="161"/>
      <c r="F313" s="161"/>
      <c r="G313" s="25"/>
      <c r="H313" s="172"/>
      <c r="I313" s="173"/>
      <c r="J313" s="25"/>
      <c r="K313" s="94"/>
      <c r="L313" s="81"/>
      <c r="M313" s="27"/>
      <c r="N313" s="28"/>
      <c r="O313" s="71">
        <f t="shared" si="4"/>
        <v>0</v>
      </c>
      <c r="P313" s="25"/>
      <c r="Q313" s="52"/>
    </row>
    <row r="314" spans="1:17" ht="15.6" x14ac:dyDescent="0.25">
      <c r="A314" s="172"/>
      <c r="B314" s="173"/>
      <c r="C314" s="159"/>
      <c r="D314" s="160"/>
      <c r="E314" s="161"/>
      <c r="F314" s="161"/>
      <c r="G314" s="25"/>
      <c r="H314" s="172"/>
      <c r="I314" s="173"/>
      <c r="J314" s="25"/>
      <c r="K314" s="94"/>
      <c r="L314" s="81"/>
      <c r="M314" s="27"/>
      <c r="N314" s="28"/>
      <c r="O314" s="71">
        <f t="shared" si="4"/>
        <v>0</v>
      </c>
      <c r="P314" s="25"/>
      <c r="Q314" s="52"/>
    </row>
    <row r="315" spans="1:17" ht="15.6" x14ac:dyDescent="0.25">
      <c r="A315" s="172"/>
      <c r="B315" s="173"/>
      <c r="C315" s="159"/>
      <c r="D315" s="160"/>
      <c r="E315" s="161"/>
      <c r="F315" s="161"/>
      <c r="G315" s="25"/>
      <c r="H315" s="172"/>
      <c r="I315" s="173"/>
      <c r="J315" s="25"/>
      <c r="K315" s="94"/>
      <c r="L315" s="81"/>
      <c r="M315" s="27"/>
      <c r="N315" s="28"/>
      <c r="O315" s="71">
        <f t="shared" si="4"/>
        <v>0</v>
      </c>
      <c r="P315" s="25"/>
      <c r="Q315" s="52"/>
    </row>
    <row r="316" spans="1:17" ht="15.6" x14ac:dyDescent="0.25">
      <c r="A316" s="172"/>
      <c r="B316" s="173"/>
      <c r="C316" s="159"/>
      <c r="D316" s="160"/>
      <c r="E316" s="161"/>
      <c r="F316" s="161"/>
      <c r="G316" s="25"/>
      <c r="H316" s="172"/>
      <c r="I316" s="173"/>
      <c r="J316" s="25"/>
      <c r="K316" s="94"/>
      <c r="L316" s="81"/>
      <c r="M316" s="27"/>
      <c r="N316" s="28"/>
      <c r="O316" s="71">
        <f t="shared" si="4"/>
        <v>0</v>
      </c>
      <c r="P316" s="25"/>
      <c r="Q316" s="52"/>
    </row>
    <row r="317" spans="1:17" ht="15.6" x14ac:dyDescent="0.25">
      <c r="A317" s="172"/>
      <c r="B317" s="173"/>
      <c r="C317" s="159"/>
      <c r="D317" s="160"/>
      <c r="E317" s="161"/>
      <c r="F317" s="161"/>
      <c r="G317" s="25"/>
      <c r="H317" s="172"/>
      <c r="I317" s="173"/>
      <c r="J317" s="25"/>
      <c r="K317" s="94"/>
      <c r="L317" s="81"/>
      <c r="M317" s="27"/>
      <c r="N317" s="28"/>
      <c r="O317" s="71">
        <f t="shared" si="4"/>
        <v>0</v>
      </c>
      <c r="P317" s="25"/>
      <c r="Q317" s="52"/>
    </row>
    <row r="318" spans="1:17" ht="15.6" x14ac:dyDescent="0.25">
      <c r="A318" s="172"/>
      <c r="B318" s="173"/>
      <c r="C318" s="159"/>
      <c r="D318" s="160"/>
      <c r="E318" s="161"/>
      <c r="F318" s="161"/>
      <c r="G318" s="25"/>
      <c r="H318" s="172"/>
      <c r="I318" s="173"/>
      <c r="J318" s="25"/>
      <c r="K318" s="94"/>
      <c r="L318" s="81"/>
      <c r="M318" s="27"/>
      <c r="N318" s="28"/>
      <c r="O318" s="71">
        <f t="shared" si="4"/>
        <v>0</v>
      </c>
      <c r="P318" s="25"/>
      <c r="Q318" s="52"/>
    </row>
    <row r="319" spans="1:17" ht="15.6" x14ac:dyDescent="0.25">
      <c r="A319" s="172"/>
      <c r="B319" s="173"/>
      <c r="C319" s="159"/>
      <c r="D319" s="160"/>
      <c r="E319" s="161"/>
      <c r="F319" s="161"/>
      <c r="G319" s="25"/>
      <c r="H319" s="172"/>
      <c r="I319" s="173"/>
      <c r="J319" s="25"/>
      <c r="K319" s="94"/>
      <c r="L319" s="81"/>
      <c r="M319" s="27"/>
      <c r="N319" s="28"/>
      <c r="O319" s="71">
        <f t="shared" si="4"/>
        <v>0</v>
      </c>
      <c r="P319" s="25"/>
      <c r="Q319" s="52"/>
    </row>
    <row r="320" spans="1:17" ht="15.6" x14ac:dyDescent="0.25">
      <c r="A320" s="172"/>
      <c r="B320" s="173"/>
      <c r="C320" s="159"/>
      <c r="D320" s="160"/>
      <c r="E320" s="161"/>
      <c r="F320" s="161"/>
      <c r="G320" s="25"/>
      <c r="H320" s="172"/>
      <c r="I320" s="173"/>
      <c r="J320" s="25"/>
      <c r="K320" s="94"/>
      <c r="L320" s="81"/>
      <c r="M320" s="27"/>
      <c r="N320" s="28"/>
      <c r="O320" s="71">
        <f t="shared" si="4"/>
        <v>0</v>
      </c>
      <c r="P320" s="25"/>
      <c r="Q320" s="52"/>
    </row>
    <row r="321" spans="1:17" ht="15.6" x14ac:dyDescent="0.25">
      <c r="A321" s="172"/>
      <c r="B321" s="173"/>
      <c r="C321" s="159"/>
      <c r="D321" s="160"/>
      <c r="E321" s="161"/>
      <c r="F321" s="161"/>
      <c r="G321" s="25"/>
      <c r="H321" s="172"/>
      <c r="I321" s="173"/>
      <c r="J321" s="25"/>
      <c r="K321" s="94"/>
      <c r="L321" s="81"/>
      <c r="M321" s="27"/>
      <c r="N321" s="28"/>
      <c r="O321" s="71">
        <f t="shared" si="4"/>
        <v>0</v>
      </c>
      <c r="P321" s="25"/>
      <c r="Q321" s="52"/>
    </row>
    <row r="322" spans="1:17" ht="15.6" x14ac:dyDescent="0.25">
      <c r="A322" s="172"/>
      <c r="B322" s="173"/>
      <c r="C322" s="159"/>
      <c r="D322" s="160"/>
      <c r="E322" s="161"/>
      <c r="F322" s="161"/>
      <c r="G322" s="25"/>
      <c r="H322" s="172"/>
      <c r="I322" s="173"/>
      <c r="J322" s="25"/>
      <c r="K322" s="94"/>
      <c r="L322" s="81"/>
      <c r="M322" s="27"/>
      <c r="N322" s="28"/>
      <c r="O322" s="71">
        <f t="shared" si="4"/>
        <v>0</v>
      </c>
      <c r="P322" s="25"/>
      <c r="Q322" s="52"/>
    </row>
    <row r="323" spans="1:17" ht="15.6" x14ac:dyDescent="0.25">
      <c r="A323" s="172"/>
      <c r="B323" s="173"/>
      <c r="C323" s="159"/>
      <c r="D323" s="160"/>
      <c r="E323" s="161"/>
      <c r="F323" s="161"/>
      <c r="G323" s="25"/>
      <c r="H323" s="172"/>
      <c r="I323" s="173"/>
      <c r="J323" s="25"/>
      <c r="K323" s="94"/>
      <c r="L323" s="81"/>
      <c r="M323" s="27"/>
      <c r="N323" s="28"/>
      <c r="O323" s="71">
        <f t="shared" si="4"/>
        <v>0</v>
      </c>
      <c r="P323" s="25"/>
      <c r="Q323" s="52"/>
    </row>
    <row r="324" spans="1:17" ht="15.6" x14ac:dyDescent="0.25">
      <c r="A324" s="172"/>
      <c r="B324" s="173"/>
      <c r="C324" s="159"/>
      <c r="D324" s="160"/>
      <c r="E324" s="161"/>
      <c r="F324" s="161"/>
      <c r="G324" s="25"/>
      <c r="H324" s="172"/>
      <c r="I324" s="173"/>
      <c r="J324" s="25"/>
      <c r="K324" s="94"/>
      <c r="L324" s="81"/>
      <c r="M324" s="27"/>
      <c r="N324" s="28"/>
      <c r="O324" s="71">
        <f t="shared" si="4"/>
        <v>0</v>
      </c>
      <c r="P324" s="25"/>
      <c r="Q324" s="52"/>
    </row>
    <row r="325" spans="1:17" ht="15.6" x14ac:dyDescent="0.25">
      <c r="A325" s="172"/>
      <c r="B325" s="173"/>
      <c r="C325" s="159"/>
      <c r="D325" s="160"/>
      <c r="E325" s="161"/>
      <c r="F325" s="161"/>
      <c r="G325" s="25"/>
      <c r="H325" s="172"/>
      <c r="I325" s="173"/>
      <c r="J325" s="25"/>
      <c r="K325" s="94"/>
      <c r="L325" s="81"/>
      <c r="M325" s="27"/>
      <c r="N325" s="28"/>
      <c r="O325" s="71">
        <f t="shared" si="4"/>
        <v>0</v>
      </c>
      <c r="P325" s="25"/>
      <c r="Q325" s="52"/>
    </row>
    <row r="326" spans="1:17" ht="15.6" x14ac:dyDescent="0.25">
      <c r="A326" s="172"/>
      <c r="B326" s="173"/>
      <c r="C326" s="159"/>
      <c r="D326" s="160"/>
      <c r="E326" s="161"/>
      <c r="F326" s="161"/>
      <c r="G326" s="25"/>
      <c r="H326" s="172"/>
      <c r="I326" s="173"/>
      <c r="J326" s="25"/>
      <c r="K326" s="94"/>
      <c r="L326" s="81"/>
      <c r="M326" s="27"/>
      <c r="N326" s="28"/>
      <c r="O326" s="71">
        <f t="shared" si="4"/>
        <v>0</v>
      </c>
      <c r="P326" s="25"/>
      <c r="Q326" s="52"/>
    </row>
    <row r="327" spans="1:17" ht="15.6" x14ac:dyDescent="0.25">
      <c r="A327" s="172"/>
      <c r="B327" s="173"/>
      <c r="C327" s="159"/>
      <c r="D327" s="160"/>
      <c r="E327" s="161"/>
      <c r="F327" s="161"/>
      <c r="G327" s="25"/>
      <c r="H327" s="172"/>
      <c r="I327" s="173"/>
      <c r="J327" s="25"/>
      <c r="K327" s="94"/>
      <c r="L327" s="81"/>
      <c r="M327" s="27"/>
      <c r="N327" s="28"/>
      <c r="O327" s="71">
        <f t="shared" si="4"/>
        <v>0</v>
      </c>
      <c r="P327" s="25"/>
      <c r="Q327" s="52"/>
    </row>
    <row r="328" spans="1:17" ht="15.6" x14ac:dyDescent="0.25">
      <c r="A328" s="172"/>
      <c r="B328" s="173"/>
      <c r="C328" s="159"/>
      <c r="D328" s="160"/>
      <c r="E328" s="161"/>
      <c r="F328" s="161"/>
      <c r="G328" s="25"/>
      <c r="H328" s="172"/>
      <c r="I328" s="173"/>
      <c r="J328" s="25"/>
      <c r="K328" s="94"/>
      <c r="L328" s="81"/>
      <c r="M328" s="27"/>
      <c r="N328" s="28"/>
      <c r="O328" s="71">
        <f t="shared" ref="O328:O341" si="5">$M328*$N328</f>
        <v>0</v>
      </c>
      <c r="P328" s="25"/>
      <c r="Q328" s="52"/>
    </row>
    <row r="329" spans="1:17" ht="15.6" x14ac:dyDescent="0.25">
      <c r="A329" s="172"/>
      <c r="B329" s="173"/>
      <c r="C329" s="159"/>
      <c r="D329" s="160"/>
      <c r="E329" s="161"/>
      <c r="F329" s="161"/>
      <c r="G329" s="25"/>
      <c r="H329" s="172"/>
      <c r="I329" s="173"/>
      <c r="J329" s="25"/>
      <c r="K329" s="94"/>
      <c r="L329" s="81"/>
      <c r="M329" s="27"/>
      <c r="N329" s="28"/>
      <c r="O329" s="71">
        <f t="shared" si="5"/>
        <v>0</v>
      </c>
      <c r="P329" s="25"/>
      <c r="Q329" s="52"/>
    </row>
    <row r="330" spans="1:17" ht="15.6" x14ac:dyDescent="0.25">
      <c r="A330" s="172"/>
      <c r="B330" s="173"/>
      <c r="C330" s="159"/>
      <c r="D330" s="160"/>
      <c r="E330" s="161"/>
      <c r="F330" s="161"/>
      <c r="G330" s="25"/>
      <c r="H330" s="172"/>
      <c r="I330" s="173"/>
      <c r="J330" s="25"/>
      <c r="K330" s="94"/>
      <c r="L330" s="81"/>
      <c r="M330" s="27"/>
      <c r="N330" s="28"/>
      <c r="O330" s="71">
        <f t="shared" si="5"/>
        <v>0</v>
      </c>
      <c r="P330" s="25"/>
      <c r="Q330" s="52"/>
    </row>
    <row r="331" spans="1:17" ht="15.6" x14ac:dyDescent="0.25">
      <c r="A331" s="172"/>
      <c r="B331" s="173"/>
      <c r="C331" s="159"/>
      <c r="D331" s="160"/>
      <c r="E331" s="161"/>
      <c r="F331" s="161"/>
      <c r="G331" s="25"/>
      <c r="H331" s="172"/>
      <c r="I331" s="173"/>
      <c r="J331" s="25"/>
      <c r="K331" s="94"/>
      <c r="L331" s="81"/>
      <c r="M331" s="27"/>
      <c r="N331" s="28"/>
      <c r="O331" s="71">
        <f t="shared" si="5"/>
        <v>0</v>
      </c>
      <c r="P331" s="25"/>
      <c r="Q331" s="52"/>
    </row>
    <row r="332" spans="1:17" ht="15.6" x14ac:dyDescent="0.25">
      <c r="A332" s="172"/>
      <c r="B332" s="173"/>
      <c r="C332" s="159"/>
      <c r="D332" s="160"/>
      <c r="E332" s="161"/>
      <c r="F332" s="161"/>
      <c r="G332" s="25"/>
      <c r="H332" s="172"/>
      <c r="I332" s="173"/>
      <c r="J332" s="25"/>
      <c r="K332" s="94"/>
      <c r="L332" s="81"/>
      <c r="M332" s="27"/>
      <c r="N332" s="28"/>
      <c r="O332" s="71">
        <f t="shared" si="5"/>
        <v>0</v>
      </c>
      <c r="P332" s="25"/>
      <c r="Q332" s="52"/>
    </row>
    <row r="333" spans="1:17" ht="15.6" x14ac:dyDescent="0.25">
      <c r="A333" s="172"/>
      <c r="B333" s="173"/>
      <c r="C333" s="159"/>
      <c r="D333" s="160"/>
      <c r="E333" s="161"/>
      <c r="F333" s="161"/>
      <c r="G333" s="25"/>
      <c r="H333" s="172"/>
      <c r="I333" s="173"/>
      <c r="J333" s="25"/>
      <c r="K333" s="94"/>
      <c r="L333" s="81"/>
      <c r="M333" s="27"/>
      <c r="N333" s="28"/>
      <c r="O333" s="71">
        <f t="shared" si="5"/>
        <v>0</v>
      </c>
      <c r="P333" s="25"/>
      <c r="Q333" s="52"/>
    </row>
    <row r="334" spans="1:17" ht="15.6" x14ac:dyDescent="0.25">
      <c r="A334" s="172"/>
      <c r="B334" s="173"/>
      <c r="C334" s="159"/>
      <c r="D334" s="160"/>
      <c r="E334" s="161"/>
      <c r="F334" s="161"/>
      <c r="G334" s="25"/>
      <c r="H334" s="172"/>
      <c r="I334" s="173"/>
      <c r="J334" s="25"/>
      <c r="K334" s="94"/>
      <c r="L334" s="81"/>
      <c r="M334" s="27"/>
      <c r="N334" s="28"/>
      <c r="O334" s="71">
        <f t="shared" si="5"/>
        <v>0</v>
      </c>
      <c r="P334" s="25"/>
      <c r="Q334" s="52"/>
    </row>
    <row r="335" spans="1:17" ht="15.6" x14ac:dyDescent="0.25">
      <c r="A335" s="172"/>
      <c r="B335" s="173"/>
      <c r="C335" s="159"/>
      <c r="D335" s="160"/>
      <c r="E335" s="161"/>
      <c r="F335" s="161"/>
      <c r="G335" s="25"/>
      <c r="H335" s="172"/>
      <c r="I335" s="173"/>
      <c r="J335" s="25"/>
      <c r="K335" s="94"/>
      <c r="L335" s="81"/>
      <c r="M335" s="27"/>
      <c r="N335" s="28"/>
      <c r="O335" s="71">
        <f t="shared" si="5"/>
        <v>0</v>
      </c>
      <c r="P335" s="25"/>
      <c r="Q335" s="52"/>
    </row>
    <row r="336" spans="1:17" ht="15.6" x14ac:dyDescent="0.25">
      <c r="A336" s="172"/>
      <c r="B336" s="173"/>
      <c r="C336" s="159"/>
      <c r="D336" s="160"/>
      <c r="E336" s="161"/>
      <c r="F336" s="161"/>
      <c r="G336" s="25"/>
      <c r="H336" s="172"/>
      <c r="I336" s="173"/>
      <c r="J336" s="25"/>
      <c r="K336" s="94"/>
      <c r="L336" s="81"/>
      <c r="M336" s="27"/>
      <c r="N336" s="28"/>
      <c r="O336" s="71">
        <f t="shared" si="5"/>
        <v>0</v>
      </c>
      <c r="P336" s="25"/>
      <c r="Q336" s="52"/>
    </row>
    <row r="337" spans="1:17" ht="15.6" x14ac:dyDescent="0.25">
      <c r="A337" s="172"/>
      <c r="B337" s="173"/>
      <c r="C337" s="159"/>
      <c r="D337" s="160"/>
      <c r="E337" s="161"/>
      <c r="F337" s="161"/>
      <c r="G337" s="25"/>
      <c r="H337" s="172"/>
      <c r="I337" s="173"/>
      <c r="J337" s="25"/>
      <c r="K337" s="94"/>
      <c r="L337" s="81"/>
      <c r="M337" s="27"/>
      <c r="N337" s="28"/>
      <c r="O337" s="71">
        <f t="shared" si="5"/>
        <v>0</v>
      </c>
      <c r="P337" s="25"/>
      <c r="Q337" s="52"/>
    </row>
    <row r="338" spans="1:17" ht="15.6" x14ac:dyDescent="0.25">
      <c r="A338" s="172"/>
      <c r="B338" s="173"/>
      <c r="C338" s="159"/>
      <c r="D338" s="160"/>
      <c r="E338" s="161"/>
      <c r="F338" s="161"/>
      <c r="G338" s="25"/>
      <c r="H338" s="172"/>
      <c r="I338" s="173"/>
      <c r="J338" s="25"/>
      <c r="K338" s="94"/>
      <c r="L338" s="81"/>
      <c r="M338" s="27"/>
      <c r="N338" s="28"/>
      <c r="O338" s="71">
        <f t="shared" si="5"/>
        <v>0</v>
      </c>
      <c r="P338" s="25"/>
      <c r="Q338" s="52"/>
    </row>
    <row r="339" spans="1:17" ht="15.6" x14ac:dyDescent="0.25">
      <c r="A339" s="172"/>
      <c r="B339" s="173"/>
      <c r="C339" s="159"/>
      <c r="D339" s="160"/>
      <c r="E339" s="161"/>
      <c r="F339" s="161"/>
      <c r="G339" s="25"/>
      <c r="H339" s="172"/>
      <c r="I339" s="173"/>
      <c r="J339" s="25"/>
      <c r="K339" s="94"/>
      <c r="L339" s="81"/>
      <c r="M339" s="27"/>
      <c r="N339" s="28"/>
      <c r="O339" s="71">
        <f t="shared" si="5"/>
        <v>0</v>
      </c>
      <c r="P339" s="25"/>
      <c r="Q339" s="52"/>
    </row>
    <row r="340" spans="1:17" ht="15.6" x14ac:dyDescent="0.25">
      <c r="A340" s="172"/>
      <c r="B340" s="173"/>
      <c r="C340" s="159"/>
      <c r="D340" s="160"/>
      <c r="E340" s="161"/>
      <c r="F340" s="161"/>
      <c r="G340" s="25"/>
      <c r="H340" s="172"/>
      <c r="I340" s="173"/>
      <c r="J340" s="25"/>
      <c r="K340" s="94"/>
      <c r="L340" s="81"/>
      <c r="M340" s="27"/>
      <c r="N340" s="28"/>
      <c r="O340" s="71">
        <f t="shared" si="5"/>
        <v>0</v>
      </c>
      <c r="P340" s="25"/>
      <c r="Q340" s="52"/>
    </row>
    <row r="341" spans="1:17" ht="15.6" x14ac:dyDescent="0.25">
      <c r="A341" s="172"/>
      <c r="B341" s="173"/>
      <c r="C341" s="159"/>
      <c r="D341" s="160"/>
      <c r="E341" s="161"/>
      <c r="F341" s="161"/>
      <c r="G341" s="25"/>
      <c r="H341" s="172"/>
      <c r="I341" s="173"/>
      <c r="J341" s="25"/>
      <c r="K341" s="94"/>
      <c r="L341" s="81"/>
      <c r="M341" s="27"/>
      <c r="N341" s="28"/>
      <c r="O341" s="71">
        <f t="shared" si="5"/>
        <v>0</v>
      </c>
      <c r="P341" s="25"/>
      <c r="Q341" s="52"/>
    </row>
  </sheetData>
  <autoFilter ref="A2:P341" xr:uid="{607B739D-CE42-4D33-BDF9-18495ED6C909}">
    <filterColumn colId="0" showButton="0"/>
    <filterColumn colId="2" showButton="0"/>
    <filterColumn colId="4" showButton="0"/>
    <filterColumn colId="7" showButton="0"/>
  </autoFilter>
  <dataConsolidate/>
  <mergeCells count="1361">
    <mergeCell ref="A39:B39"/>
    <mergeCell ref="C39:D39"/>
    <mergeCell ref="E39:F39"/>
    <mergeCell ref="H39:I39"/>
    <mergeCell ref="A40:B40"/>
    <mergeCell ref="C40:D40"/>
    <mergeCell ref="E40:F40"/>
    <mergeCell ref="H40:I40"/>
    <mergeCell ref="A38:B38"/>
    <mergeCell ref="C38:D38"/>
    <mergeCell ref="E38:F38"/>
    <mergeCell ref="H38:I38"/>
    <mergeCell ref="A41:B41"/>
    <mergeCell ref="C41:D41"/>
    <mergeCell ref="E41:F41"/>
    <mergeCell ref="H41:I41"/>
    <mergeCell ref="A36:B36"/>
    <mergeCell ref="C36:D36"/>
    <mergeCell ref="E36:F36"/>
    <mergeCell ref="H36:I36"/>
    <mergeCell ref="A37:B37"/>
    <mergeCell ref="C37:D37"/>
    <mergeCell ref="E37:F37"/>
    <mergeCell ref="H37:I37"/>
    <mergeCell ref="A340:B340"/>
    <mergeCell ref="C340:D340"/>
    <mergeCell ref="E340:F340"/>
    <mergeCell ref="H340:I340"/>
    <mergeCell ref="A341:B341"/>
    <mergeCell ref="C341:D341"/>
    <mergeCell ref="E341:F341"/>
    <mergeCell ref="H341:I341"/>
    <mergeCell ref="A338:B338"/>
    <mergeCell ref="C338:D338"/>
    <mergeCell ref="E338:F338"/>
    <mergeCell ref="H338:I338"/>
    <mergeCell ref="A339:B339"/>
    <mergeCell ref="C339:D339"/>
    <mergeCell ref="E339:F339"/>
    <mergeCell ref="H339:I339"/>
    <mergeCell ref="A336:B336"/>
    <mergeCell ref="C336:D336"/>
    <mergeCell ref="E336:F336"/>
    <mergeCell ref="H336:I336"/>
    <mergeCell ref="A337:B337"/>
    <mergeCell ref="C337:D337"/>
    <mergeCell ref="E337:F337"/>
    <mergeCell ref="H337:I337"/>
    <mergeCell ref="A334:B334"/>
    <mergeCell ref="C334:D334"/>
    <mergeCell ref="E334:F334"/>
    <mergeCell ref="H334:I334"/>
    <mergeCell ref="A335:B335"/>
    <mergeCell ref="C335:D335"/>
    <mergeCell ref="E335:F335"/>
    <mergeCell ref="H335:I335"/>
    <mergeCell ref="A332:B332"/>
    <mergeCell ref="C332:D332"/>
    <mergeCell ref="E332:F332"/>
    <mergeCell ref="H332:I332"/>
    <mergeCell ref="A333:B333"/>
    <mergeCell ref="C333:D333"/>
    <mergeCell ref="E333:F333"/>
    <mergeCell ref="H333:I333"/>
    <mergeCell ref="A330:B330"/>
    <mergeCell ref="C330:D330"/>
    <mergeCell ref="E330:F330"/>
    <mergeCell ref="H330:I330"/>
    <mergeCell ref="A331:B331"/>
    <mergeCell ref="C331:D331"/>
    <mergeCell ref="E331:F331"/>
    <mergeCell ref="H331:I331"/>
    <mergeCell ref="A328:B328"/>
    <mergeCell ref="C328:D328"/>
    <mergeCell ref="E328:F328"/>
    <mergeCell ref="H328:I328"/>
    <mergeCell ref="A329:B329"/>
    <mergeCell ref="C329:D329"/>
    <mergeCell ref="E329:F329"/>
    <mergeCell ref="H329:I329"/>
    <mergeCell ref="A326:B326"/>
    <mergeCell ref="C326:D326"/>
    <mergeCell ref="E326:F326"/>
    <mergeCell ref="H326:I326"/>
    <mergeCell ref="A327:B327"/>
    <mergeCell ref="C327:D327"/>
    <mergeCell ref="E327:F327"/>
    <mergeCell ref="H327:I327"/>
    <mergeCell ref="A324:B324"/>
    <mergeCell ref="C324:D324"/>
    <mergeCell ref="E324:F324"/>
    <mergeCell ref="H324:I324"/>
    <mergeCell ref="A325:B325"/>
    <mergeCell ref="C325:D325"/>
    <mergeCell ref="E325:F325"/>
    <mergeCell ref="H325:I325"/>
    <mergeCell ref="A322:B322"/>
    <mergeCell ref="C322:D322"/>
    <mergeCell ref="E322:F322"/>
    <mergeCell ref="H322:I322"/>
    <mergeCell ref="A323:B323"/>
    <mergeCell ref="C323:D323"/>
    <mergeCell ref="E323:F323"/>
    <mergeCell ref="H323:I323"/>
    <mergeCell ref="A320:B320"/>
    <mergeCell ref="C320:D320"/>
    <mergeCell ref="E320:F320"/>
    <mergeCell ref="H320:I320"/>
    <mergeCell ref="A321:B321"/>
    <mergeCell ref="C321:D321"/>
    <mergeCell ref="E321:F321"/>
    <mergeCell ref="H321:I321"/>
    <mergeCell ref="A318:B318"/>
    <mergeCell ref="C318:D318"/>
    <mergeCell ref="E318:F318"/>
    <mergeCell ref="H318:I318"/>
    <mergeCell ref="A319:B319"/>
    <mergeCell ref="C319:D319"/>
    <mergeCell ref="E319:F319"/>
    <mergeCell ref="H319:I319"/>
    <mergeCell ref="A316:B316"/>
    <mergeCell ref="C316:D316"/>
    <mergeCell ref="E316:F316"/>
    <mergeCell ref="H316:I316"/>
    <mergeCell ref="A317:B317"/>
    <mergeCell ref="C317:D317"/>
    <mergeCell ref="E317:F317"/>
    <mergeCell ref="H317:I317"/>
    <mergeCell ref="A314:B314"/>
    <mergeCell ref="C314:D314"/>
    <mergeCell ref="E314:F314"/>
    <mergeCell ref="H314:I314"/>
    <mergeCell ref="A315:B315"/>
    <mergeCell ref="C315:D315"/>
    <mergeCell ref="E315:F315"/>
    <mergeCell ref="H315:I315"/>
    <mergeCell ref="A312:B312"/>
    <mergeCell ref="C312:D312"/>
    <mergeCell ref="E312:F312"/>
    <mergeCell ref="H312:I312"/>
    <mergeCell ref="A313:B313"/>
    <mergeCell ref="C313:D313"/>
    <mergeCell ref="E313:F313"/>
    <mergeCell ref="H313:I313"/>
    <mergeCell ref="A310:B310"/>
    <mergeCell ref="C310:D310"/>
    <mergeCell ref="E310:F310"/>
    <mergeCell ref="H310:I310"/>
    <mergeCell ref="A311:B311"/>
    <mergeCell ref="C311:D311"/>
    <mergeCell ref="E311:F311"/>
    <mergeCell ref="H311:I311"/>
    <mergeCell ref="A308:B308"/>
    <mergeCell ref="C308:D308"/>
    <mergeCell ref="E308:F308"/>
    <mergeCell ref="H308:I308"/>
    <mergeCell ref="A309:B309"/>
    <mergeCell ref="C309:D309"/>
    <mergeCell ref="E309:F309"/>
    <mergeCell ref="H309:I309"/>
    <mergeCell ref="A306:B306"/>
    <mergeCell ref="C306:D306"/>
    <mergeCell ref="E306:F306"/>
    <mergeCell ref="H306:I306"/>
    <mergeCell ref="A307:B307"/>
    <mergeCell ref="C307:D307"/>
    <mergeCell ref="E307:F307"/>
    <mergeCell ref="H307:I307"/>
    <mergeCell ref="A304:B304"/>
    <mergeCell ref="C304:D304"/>
    <mergeCell ref="E304:F304"/>
    <mergeCell ref="H304:I304"/>
    <mergeCell ref="A305:B305"/>
    <mergeCell ref="C305:D305"/>
    <mergeCell ref="E305:F305"/>
    <mergeCell ref="H305:I305"/>
    <mergeCell ref="A302:B302"/>
    <mergeCell ref="C302:D302"/>
    <mergeCell ref="E302:F302"/>
    <mergeCell ref="H302:I302"/>
    <mergeCell ref="A303:B303"/>
    <mergeCell ref="C303:D303"/>
    <mergeCell ref="E303:F303"/>
    <mergeCell ref="H303:I303"/>
    <mergeCell ref="A300:B300"/>
    <mergeCell ref="C300:D300"/>
    <mergeCell ref="E300:F300"/>
    <mergeCell ref="H300:I300"/>
    <mergeCell ref="A301:B301"/>
    <mergeCell ref="C301:D301"/>
    <mergeCell ref="E301:F301"/>
    <mergeCell ref="H301:I301"/>
    <mergeCell ref="A298:B298"/>
    <mergeCell ref="C298:D298"/>
    <mergeCell ref="E298:F298"/>
    <mergeCell ref="H298:I298"/>
    <mergeCell ref="A299:B299"/>
    <mergeCell ref="C299:D299"/>
    <mergeCell ref="E299:F299"/>
    <mergeCell ref="H299:I299"/>
    <mergeCell ref="A296:B296"/>
    <mergeCell ref="C296:D296"/>
    <mergeCell ref="E296:F296"/>
    <mergeCell ref="H296:I296"/>
    <mergeCell ref="A297:B297"/>
    <mergeCell ref="C297:D297"/>
    <mergeCell ref="E297:F297"/>
    <mergeCell ref="H297:I297"/>
    <mergeCell ref="A294:B294"/>
    <mergeCell ref="C294:D294"/>
    <mergeCell ref="E294:F294"/>
    <mergeCell ref="H294:I294"/>
    <mergeCell ref="A295:B295"/>
    <mergeCell ref="C295:D295"/>
    <mergeCell ref="E295:F295"/>
    <mergeCell ref="H295:I295"/>
    <mergeCell ref="A292:B292"/>
    <mergeCell ref="C292:D292"/>
    <mergeCell ref="E292:F292"/>
    <mergeCell ref="H292:I292"/>
    <mergeCell ref="A293:B293"/>
    <mergeCell ref="C293:D293"/>
    <mergeCell ref="E293:F293"/>
    <mergeCell ref="H293:I293"/>
    <mergeCell ref="A290:B290"/>
    <mergeCell ref="C290:D290"/>
    <mergeCell ref="E290:F290"/>
    <mergeCell ref="H290:I290"/>
    <mergeCell ref="A291:B291"/>
    <mergeCell ref="C291:D291"/>
    <mergeCell ref="E291:F291"/>
    <mergeCell ref="H291:I291"/>
    <mergeCell ref="A288:B288"/>
    <mergeCell ref="C288:D288"/>
    <mergeCell ref="E288:F288"/>
    <mergeCell ref="H288:I288"/>
    <mergeCell ref="A289:B289"/>
    <mergeCell ref="C289:D289"/>
    <mergeCell ref="E289:F289"/>
    <mergeCell ref="H289:I289"/>
    <mergeCell ref="A286:B286"/>
    <mergeCell ref="C286:D286"/>
    <mergeCell ref="E286:F286"/>
    <mergeCell ref="H286:I286"/>
    <mergeCell ref="A287:B287"/>
    <mergeCell ref="C287:D287"/>
    <mergeCell ref="E287:F287"/>
    <mergeCell ref="H287:I287"/>
    <mergeCell ref="A284:B284"/>
    <mergeCell ref="C284:D284"/>
    <mergeCell ref="E284:F284"/>
    <mergeCell ref="H284:I284"/>
    <mergeCell ref="A285:B285"/>
    <mergeCell ref="C285:D285"/>
    <mergeCell ref="E285:F285"/>
    <mergeCell ref="H285:I285"/>
    <mergeCell ref="A282:B282"/>
    <mergeCell ref="C282:D282"/>
    <mergeCell ref="E282:F282"/>
    <mergeCell ref="H282:I282"/>
    <mergeCell ref="A283:B283"/>
    <mergeCell ref="C283:D283"/>
    <mergeCell ref="E283:F283"/>
    <mergeCell ref="H283:I283"/>
    <mergeCell ref="A280:B280"/>
    <mergeCell ref="C280:D280"/>
    <mergeCell ref="E280:F280"/>
    <mergeCell ref="H280:I280"/>
    <mergeCell ref="A281:B281"/>
    <mergeCell ref="C281:D281"/>
    <mergeCell ref="E281:F281"/>
    <mergeCell ref="H281:I281"/>
    <mergeCell ref="A278:B278"/>
    <mergeCell ref="C278:D278"/>
    <mergeCell ref="E278:F278"/>
    <mergeCell ref="H278:I278"/>
    <mergeCell ref="A279:B279"/>
    <mergeCell ref="C279:D279"/>
    <mergeCell ref="E279:F279"/>
    <mergeCell ref="H279:I279"/>
    <mergeCell ref="A276:B276"/>
    <mergeCell ref="C276:D276"/>
    <mergeCell ref="E276:F276"/>
    <mergeCell ref="H276:I276"/>
    <mergeCell ref="A277:B277"/>
    <mergeCell ref="C277:D277"/>
    <mergeCell ref="E277:F277"/>
    <mergeCell ref="H277:I277"/>
    <mergeCell ref="A274:B274"/>
    <mergeCell ref="C274:D274"/>
    <mergeCell ref="E274:F274"/>
    <mergeCell ref="H274:I274"/>
    <mergeCell ref="A275:B275"/>
    <mergeCell ref="C275:D275"/>
    <mergeCell ref="E275:F275"/>
    <mergeCell ref="H275:I275"/>
    <mergeCell ref="A272:B272"/>
    <mergeCell ref="C272:D272"/>
    <mergeCell ref="E272:F272"/>
    <mergeCell ref="H272:I272"/>
    <mergeCell ref="A273:B273"/>
    <mergeCell ref="C273:D273"/>
    <mergeCell ref="E273:F273"/>
    <mergeCell ref="H273:I273"/>
    <mergeCell ref="A270:B270"/>
    <mergeCell ref="C270:D270"/>
    <mergeCell ref="E270:F270"/>
    <mergeCell ref="H270:I270"/>
    <mergeCell ref="A271:B271"/>
    <mergeCell ref="C271:D271"/>
    <mergeCell ref="E271:F271"/>
    <mergeCell ref="H271:I271"/>
    <mergeCell ref="A268:B268"/>
    <mergeCell ref="C268:D268"/>
    <mergeCell ref="E268:F268"/>
    <mergeCell ref="H268:I268"/>
    <mergeCell ref="A269:B269"/>
    <mergeCell ref="C269:D269"/>
    <mergeCell ref="E269:F269"/>
    <mergeCell ref="H269:I269"/>
    <mergeCell ref="A266:B266"/>
    <mergeCell ref="C266:D266"/>
    <mergeCell ref="E266:F266"/>
    <mergeCell ref="H266:I266"/>
    <mergeCell ref="A267:B267"/>
    <mergeCell ref="C267:D267"/>
    <mergeCell ref="E267:F267"/>
    <mergeCell ref="H267:I267"/>
    <mergeCell ref="A264:B264"/>
    <mergeCell ref="C264:D264"/>
    <mergeCell ref="E264:F264"/>
    <mergeCell ref="H264:I264"/>
    <mergeCell ref="A265:B265"/>
    <mergeCell ref="C265:D265"/>
    <mergeCell ref="E265:F265"/>
    <mergeCell ref="H265:I265"/>
    <mergeCell ref="A262:B262"/>
    <mergeCell ref="C262:D262"/>
    <mergeCell ref="E262:F262"/>
    <mergeCell ref="H262:I262"/>
    <mergeCell ref="A263:B263"/>
    <mergeCell ref="C263:D263"/>
    <mergeCell ref="E263:F263"/>
    <mergeCell ref="H263:I263"/>
    <mergeCell ref="A260:B260"/>
    <mergeCell ref="C260:D260"/>
    <mergeCell ref="E260:F260"/>
    <mergeCell ref="H260:I260"/>
    <mergeCell ref="A261:B261"/>
    <mergeCell ref="C261:D261"/>
    <mergeCell ref="E261:F261"/>
    <mergeCell ref="H261:I261"/>
    <mergeCell ref="A258:B258"/>
    <mergeCell ref="C258:D258"/>
    <mergeCell ref="E258:F258"/>
    <mergeCell ref="H258:I258"/>
    <mergeCell ref="A259:B259"/>
    <mergeCell ref="C259:D259"/>
    <mergeCell ref="E259:F259"/>
    <mergeCell ref="H259:I259"/>
    <mergeCell ref="A256:B256"/>
    <mergeCell ref="C256:D256"/>
    <mergeCell ref="E256:F256"/>
    <mergeCell ref="H256:I256"/>
    <mergeCell ref="A257:B257"/>
    <mergeCell ref="C257:D257"/>
    <mergeCell ref="E257:F257"/>
    <mergeCell ref="H257:I257"/>
    <mergeCell ref="A254:B254"/>
    <mergeCell ref="C254:D254"/>
    <mergeCell ref="E254:F254"/>
    <mergeCell ref="H254:I254"/>
    <mergeCell ref="A255:B255"/>
    <mergeCell ref="C255:D255"/>
    <mergeCell ref="E255:F255"/>
    <mergeCell ref="H255:I255"/>
    <mergeCell ref="A252:B252"/>
    <mergeCell ref="C252:D252"/>
    <mergeCell ref="E252:F252"/>
    <mergeCell ref="H252:I252"/>
    <mergeCell ref="A253:B253"/>
    <mergeCell ref="C253:D253"/>
    <mergeCell ref="E253:F253"/>
    <mergeCell ref="H253:I253"/>
    <mergeCell ref="A250:B250"/>
    <mergeCell ref="C250:D250"/>
    <mergeCell ref="E250:F250"/>
    <mergeCell ref="H250:I250"/>
    <mergeCell ref="A251:B251"/>
    <mergeCell ref="C251:D251"/>
    <mergeCell ref="E251:F251"/>
    <mergeCell ref="H251:I251"/>
    <mergeCell ref="A248:B248"/>
    <mergeCell ref="C248:D248"/>
    <mergeCell ref="E248:F248"/>
    <mergeCell ref="H248:I248"/>
    <mergeCell ref="A249:B249"/>
    <mergeCell ref="C249:D249"/>
    <mergeCell ref="E249:F249"/>
    <mergeCell ref="H249:I249"/>
    <mergeCell ref="A246:B246"/>
    <mergeCell ref="C246:D246"/>
    <mergeCell ref="E246:F246"/>
    <mergeCell ref="H246:I246"/>
    <mergeCell ref="A247:B247"/>
    <mergeCell ref="C247:D247"/>
    <mergeCell ref="E247:F247"/>
    <mergeCell ref="H247:I247"/>
    <mergeCell ref="A244:B244"/>
    <mergeCell ref="C244:D244"/>
    <mergeCell ref="E244:F244"/>
    <mergeCell ref="H244:I244"/>
    <mergeCell ref="A245:B245"/>
    <mergeCell ref="C245:D245"/>
    <mergeCell ref="E245:F245"/>
    <mergeCell ref="H245:I245"/>
    <mergeCell ref="A242:B242"/>
    <mergeCell ref="C242:D242"/>
    <mergeCell ref="E242:F242"/>
    <mergeCell ref="H242:I242"/>
    <mergeCell ref="A243:B243"/>
    <mergeCell ref="C243:D243"/>
    <mergeCell ref="E243:F243"/>
    <mergeCell ref="H243:I243"/>
    <mergeCell ref="A240:B240"/>
    <mergeCell ref="C240:D240"/>
    <mergeCell ref="E240:F240"/>
    <mergeCell ref="H240:I240"/>
    <mergeCell ref="A241:B241"/>
    <mergeCell ref="C241:D241"/>
    <mergeCell ref="E241:F241"/>
    <mergeCell ref="H241:I241"/>
    <mergeCell ref="A238:B238"/>
    <mergeCell ref="C238:D238"/>
    <mergeCell ref="E238:F238"/>
    <mergeCell ref="H238:I238"/>
    <mergeCell ref="A239:B239"/>
    <mergeCell ref="C239:D239"/>
    <mergeCell ref="E239:F239"/>
    <mergeCell ref="H239:I239"/>
    <mergeCell ref="A236:B236"/>
    <mergeCell ref="C236:D236"/>
    <mergeCell ref="E236:F236"/>
    <mergeCell ref="H236:I236"/>
    <mergeCell ref="A237:B237"/>
    <mergeCell ref="C237:D237"/>
    <mergeCell ref="E237:F237"/>
    <mergeCell ref="H237:I237"/>
    <mergeCell ref="A234:B234"/>
    <mergeCell ref="C234:D234"/>
    <mergeCell ref="E234:F234"/>
    <mergeCell ref="H234:I234"/>
    <mergeCell ref="A235:B235"/>
    <mergeCell ref="C235:D235"/>
    <mergeCell ref="E235:F235"/>
    <mergeCell ref="H235:I235"/>
    <mergeCell ref="A232:B232"/>
    <mergeCell ref="C232:D232"/>
    <mergeCell ref="E232:F232"/>
    <mergeCell ref="H232:I232"/>
    <mergeCell ref="A233:B233"/>
    <mergeCell ref="C233:D233"/>
    <mergeCell ref="E233:F233"/>
    <mergeCell ref="H233:I233"/>
    <mergeCell ref="A230:B230"/>
    <mergeCell ref="C230:D230"/>
    <mergeCell ref="E230:F230"/>
    <mergeCell ref="H230:I230"/>
    <mergeCell ref="A231:B231"/>
    <mergeCell ref="C231:D231"/>
    <mergeCell ref="E231:F231"/>
    <mergeCell ref="H231:I231"/>
    <mergeCell ref="A228:B228"/>
    <mergeCell ref="C228:D228"/>
    <mergeCell ref="E228:F228"/>
    <mergeCell ref="H228:I228"/>
    <mergeCell ref="A229:B229"/>
    <mergeCell ref="C229:D229"/>
    <mergeCell ref="E229:F229"/>
    <mergeCell ref="H229:I229"/>
    <mergeCell ref="A226:B226"/>
    <mergeCell ref="C226:D226"/>
    <mergeCell ref="E226:F226"/>
    <mergeCell ref="H226:I226"/>
    <mergeCell ref="A227:B227"/>
    <mergeCell ref="C227:D227"/>
    <mergeCell ref="E227:F227"/>
    <mergeCell ref="H227:I227"/>
    <mergeCell ref="A224:B224"/>
    <mergeCell ref="C224:D224"/>
    <mergeCell ref="E224:F224"/>
    <mergeCell ref="H224:I224"/>
    <mergeCell ref="A225:B225"/>
    <mergeCell ref="C225:D225"/>
    <mergeCell ref="E225:F225"/>
    <mergeCell ref="H225:I225"/>
    <mergeCell ref="A222:B222"/>
    <mergeCell ref="C222:D222"/>
    <mergeCell ref="E222:F222"/>
    <mergeCell ref="H222:I222"/>
    <mergeCell ref="A223:B223"/>
    <mergeCell ref="C223:D223"/>
    <mergeCell ref="E223:F223"/>
    <mergeCell ref="H223:I223"/>
    <mergeCell ref="A220:B220"/>
    <mergeCell ref="C220:D220"/>
    <mergeCell ref="E220:F220"/>
    <mergeCell ref="H220:I220"/>
    <mergeCell ref="A221:B221"/>
    <mergeCell ref="C221:D221"/>
    <mergeCell ref="E221:F221"/>
    <mergeCell ref="H221:I221"/>
    <mergeCell ref="A218:B218"/>
    <mergeCell ref="C218:D218"/>
    <mergeCell ref="E218:F218"/>
    <mergeCell ref="H218:I218"/>
    <mergeCell ref="A219:B219"/>
    <mergeCell ref="C219:D219"/>
    <mergeCell ref="E219:F219"/>
    <mergeCell ref="H219:I219"/>
    <mergeCell ref="A216:B216"/>
    <mergeCell ref="C216:D216"/>
    <mergeCell ref="E216:F216"/>
    <mergeCell ref="H216:I216"/>
    <mergeCell ref="A217:B217"/>
    <mergeCell ref="C217:D217"/>
    <mergeCell ref="E217:F217"/>
    <mergeCell ref="H217:I217"/>
    <mergeCell ref="A214:B214"/>
    <mergeCell ref="C214:D214"/>
    <mergeCell ref="E214:F214"/>
    <mergeCell ref="H214:I214"/>
    <mergeCell ref="A215:B215"/>
    <mergeCell ref="C215:D215"/>
    <mergeCell ref="E215:F215"/>
    <mergeCell ref="H215:I215"/>
    <mergeCell ref="A212:B212"/>
    <mergeCell ref="C212:D212"/>
    <mergeCell ref="E212:F212"/>
    <mergeCell ref="H212:I212"/>
    <mergeCell ref="A213:B213"/>
    <mergeCell ref="C213:D213"/>
    <mergeCell ref="E213:F213"/>
    <mergeCell ref="H213:I213"/>
    <mergeCell ref="A210:B210"/>
    <mergeCell ref="C210:D210"/>
    <mergeCell ref="E210:F210"/>
    <mergeCell ref="H210:I210"/>
    <mergeCell ref="A211:B211"/>
    <mergeCell ref="C211:D211"/>
    <mergeCell ref="E211:F211"/>
    <mergeCell ref="H211:I211"/>
    <mergeCell ref="A208:B208"/>
    <mergeCell ref="C208:D208"/>
    <mergeCell ref="E208:F208"/>
    <mergeCell ref="H208:I208"/>
    <mergeCell ref="A209:B209"/>
    <mergeCell ref="C209:D209"/>
    <mergeCell ref="E209:F209"/>
    <mergeCell ref="H209:I209"/>
    <mergeCell ref="A206:B206"/>
    <mergeCell ref="C206:D206"/>
    <mergeCell ref="E206:F206"/>
    <mergeCell ref="H206:I206"/>
    <mergeCell ref="A207:B207"/>
    <mergeCell ref="C207:D207"/>
    <mergeCell ref="E207:F207"/>
    <mergeCell ref="H207:I207"/>
    <mergeCell ref="A204:B204"/>
    <mergeCell ref="C204:D204"/>
    <mergeCell ref="E204:F204"/>
    <mergeCell ref="H204:I204"/>
    <mergeCell ref="A205:B205"/>
    <mergeCell ref="C205:D205"/>
    <mergeCell ref="E205:F205"/>
    <mergeCell ref="H205:I205"/>
    <mergeCell ref="A202:B202"/>
    <mergeCell ref="C202:D202"/>
    <mergeCell ref="E202:F202"/>
    <mergeCell ref="H202:I202"/>
    <mergeCell ref="A203:B203"/>
    <mergeCell ref="C203:D203"/>
    <mergeCell ref="E203:F203"/>
    <mergeCell ref="H203:I203"/>
    <mergeCell ref="A200:B200"/>
    <mergeCell ref="C200:D200"/>
    <mergeCell ref="E200:F200"/>
    <mergeCell ref="H200:I200"/>
    <mergeCell ref="A201:B201"/>
    <mergeCell ref="C201:D201"/>
    <mergeCell ref="E201:F201"/>
    <mergeCell ref="H201:I201"/>
    <mergeCell ref="A198:B198"/>
    <mergeCell ref="C198:D198"/>
    <mergeCell ref="E198:F198"/>
    <mergeCell ref="H198:I198"/>
    <mergeCell ref="A199:B199"/>
    <mergeCell ref="C199:D199"/>
    <mergeCell ref="E199:F199"/>
    <mergeCell ref="H199:I199"/>
    <mergeCell ref="A196:B196"/>
    <mergeCell ref="C196:D196"/>
    <mergeCell ref="E196:F196"/>
    <mergeCell ref="H196:I196"/>
    <mergeCell ref="A197:B197"/>
    <mergeCell ref="C197:D197"/>
    <mergeCell ref="E197:F197"/>
    <mergeCell ref="H197:I197"/>
    <mergeCell ref="A194:B194"/>
    <mergeCell ref="C194:D194"/>
    <mergeCell ref="E194:F194"/>
    <mergeCell ref="H194:I194"/>
    <mergeCell ref="A195:B195"/>
    <mergeCell ref="C195:D195"/>
    <mergeCell ref="E195:F195"/>
    <mergeCell ref="H195:I195"/>
    <mergeCell ref="A192:B192"/>
    <mergeCell ref="C192:D192"/>
    <mergeCell ref="E192:F192"/>
    <mergeCell ref="H192:I192"/>
    <mergeCell ref="A193:B193"/>
    <mergeCell ref="C193:D193"/>
    <mergeCell ref="E193:F193"/>
    <mergeCell ref="H193:I193"/>
    <mergeCell ref="A190:B190"/>
    <mergeCell ref="C190:D190"/>
    <mergeCell ref="E190:F190"/>
    <mergeCell ref="H190:I190"/>
    <mergeCell ref="A191:B191"/>
    <mergeCell ref="C191:D191"/>
    <mergeCell ref="E191:F191"/>
    <mergeCell ref="H191:I191"/>
    <mergeCell ref="A188:B188"/>
    <mergeCell ref="C188:D188"/>
    <mergeCell ref="E188:F188"/>
    <mergeCell ref="H188:I188"/>
    <mergeCell ref="A189:B189"/>
    <mergeCell ref="C189:D189"/>
    <mergeCell ref="E189:F189"/>
    <mergeCell ref="H189:I189"/>
    <mergeCell ref="A186:B186"/>
    <mergeCell ref="C186:D186"/>
    <mergeCell ref="E186:F186"/>
    <mergeCell ref="H186:I186"/>
    <mergeCell ref="A187:B187"/>
    <mergeCell ref="C187:D187"/>
    <mergeCell ref="E187:F187"/>
    <mergeCell ref="H187:I187"/>
    <mergeCell ref="A184:B184"/>
    <mergeCell ref="C184:D184"/>
    <mergeCell ref="E184:F184"/>
    <mergeCell ref="H184:I184"/>
    <mergeCell ref="A185:B185"/>
    <mergeCell ref="C185:D185"/>
    <mergeCell ref="E185:F185"/>
    <mergeCell ref="H185:I185"/>
    <mergeCell ref="A182:B182"/>
    <mergeCell ref="C182:D182"/>
    <mergeCell ref="E182:F182"/>
    <mergeCell ref="H182:I182"/>
    <mergeCell ref="A183:B183"/>
    <mergeCell ref="C183:D183"/>
    <mergeCell ref="E183:F183"/>
    <mergeCell ref="H183:I183"/>
    <mergeCell ref="A180:B180"/>
    <mergeCell ref="C180:D180"/>
    <mergeCell ref="E180:F180"/>
    <mergeCell ref="H180:I180"/>
    <mergeCell ref="A181:B181"/>
    <mergeCell ref="C181:D181"/>
    <mergeCell ref="E181:F181"/>
    <mergeCell ref="H181:I181"/>
    <mergeCell ref="A178:B178"/>
    <mergeCell ref="C178:D178"/>
    <mergeCell ref="E178:F178"/>
    <mergeCell ref="H178:I178"/>
    <mergeCell ref="A179:B179"/>
    <mergeCell ref="C179:D179"/>
    <mergeCell ref="E179:F179"/>
    <mergeCell ref="H179:I179"/>
    <mergeCell ref="A176:B176"/>
    <mergeCell ref="C176:D176"/>
    <mergeCell ref="E176:F176"/>
    <mergeCell ref="H176:I176"/>
    <mergeCell ref="A177:B177"/>
    <mergeCell ref="C177:D177"/>
    <mergeCell ref="E177:F177"/>
    <mergeCell ref="H177:I177"/>
    <mergeCell ref="A174:B174"/>
    <mergeCell ref="C174:D174"/>
    <mergeCell ref="E174:F174"/>
    <mergeCell ref="H174:I174"/>
    <mergeCell ref="A175:B175"/>
    <mergeCell ref="C175:D175"/>
    <mergeCell ref="E175:F175"/>
    <mergeCell ref="H175:I175"/>
    <mergeCell ref="A172:B172"/>
    <mergeCell ref="C172:D172"/>
    <mergeCell ref="E172:F172"/>
    <mergeCell ref="H172:I172"/>
    <mergeCell ref="A173:B173"/>
    <mergeCell ref="C173:D173"/>
    <mergeCell ref="E173:F173"/>
    <mergeCell ref="H173:I173"/>
    <mergeCell ref="A170:B170"/>
    <mergeCell ref="C170:D170"/>
    <mergeCell ref="E170:F170"/>
    <mergeCell ref="H170:I170"/>
    <mergeCell ref="A171:B171"/>
    <mergeCell ref="C171:D171"/>
    <mergeCell ref="E171:F171"/>
    <mergeCell ref="H171:I171"/>
    <mergeCell ref="A168:B168"/>
    <mergeCell ref="C168:D168"/>
    <mergeCell ref="E168:F168"/>
    <mergeCell ref="H168:I168"/>
    <mergeCell ref="A169:B169"/>
    <mergeCell ref="C169:D169"/>
    <mergeCell ref="E169:F169"/>
    <mergeCell ref="H169:I169"/>
    <mergeCell ref="A166:B166"/>
    <mergeCell ref="C166:D166"/>
    <mergeCell ref="E166:F166"/>
    <mergeCell ref="H166:I166"/>
    <mergeCell ref="A167:B167"/>
    <mergeCell ref="C167:D167"/>
    <mergeCell ref="E167:F167"/>
    <mergeCell ref="H167:I167"/>
    <mergeCell ref="A164:B164"/>
    <mergeCell ref="C164:D164"/>
    <mergeCell ref="E164:F164"/>
    <mergeCell ref="H164:I164"/>
    <mergeCell ref="A165:B165"/>
    <mergeCell ref="C165:D165"/>
    <mergeCell ref="E165:F165"/>
    <mergeCell ref="H165:I165"/>
    <mergeCell ref="A162:B162"/>
    <mergeCell ref="C162:D162"/>
    <mergeCell ref="E162:F162"/>
    <mergeCell ref="H162:I162"/>
    <mergeCell ref="A163:B163"/>
    <mergeCell ref="C163:D163"/>
    <mergeCell ref="E163:F163"/>
    <mergeCell ref="H163:I163"/>
    <mergeCell ref="A160:B160"/>
    <mergeCell ref="C160:D160"/>
    <mergeCell ref="E160:F160"/>
    <mergeCell ref="H160:I160"/>
    <mergeCell ref="A161:B161"/>
    <mergeCell ref="C161:D161"/>
    <mergeCell ref="E161:F161"/>
    <mergeCell ref="H161:I161"/>
    <mergeCell ref="A158:B158"/>
    <mergeCell ref="C158:D158"/>
    <mergeCell ref="E158:F158"/>
    <mergeCell ref="H158:I158"/>
    <mergeCell ref="A159:B159"/>
    <mergeCell ref="C159:D159"/>
    <mergeCell ref="E159:F159"/>
    <mergeCell ref="H159:I159"/>
    <mergeCell ref="A156:B156"/>
    <mergeCell ref="C156:D156"/>
    <mergeCell ref="E156:F156"/>
    <mergeCell ref="H156:I156"/>
    <mergeCell ref="A157:B157"/>
    <mergeCell ref="C157:D157"/>
    <mergeCell ref="E157:F157"/>
    <mergeCell ref="H157:I157"/>
    <mergeCell ref="A154:B154"/>
    <mergeCell ref="C154:D154"/>
    <mergeCell ref="E154:F154"/>
    <mergeCell ref="H154:I154"/>
    <mergeCell ref="A155:B155"/>
    <mergeCell ref="C155:D155"/>
    <mergeCell ref="E155:F155"/>
    <mergeCell ref="H155:I155"/>
    <mergeCell ref="A152:B152"/>
    <mergeCell ref="C152:D152"/>
    <mergeCell ref="E152:F152"/>
    <mergeCell ref="H152:I152"/>
    <mergeCell ref="A153:B153"/>
    <mergeCell ref="C153:D153"/>
    <mergeCell ref="E153:F153"/>
    <mergeCell ref="H153:I153"/>
    <mergeCell ref="A150:B150"/>
    <mergeCell ref="C150:D150"/>
    <mergeCell ref="E150:F150"/>
    <mergeCell ref="H150:I150"/>
    <mergeCell ref="A151:B151"/>
    <mergeCell ref="C151:D151"/>
    <mergeCell ref="E151:F151"/>
    <mergeCell ref="H151:I151"/>
    <mergeCell ref="A148:B148"/>
    <mergeCell ref="C148:D148"/>
    <mergeCell ref="E148:F148"/>
    <mergeCell ref="H148:I148"/>
    <mergeCell ref="A149:B149"/>
    <mergeCell ref="C149:D149"/>
    <mergeCell ref="E149:F149"/>
    <mergeCell ref="H149:I149"/>
    <mergeCell ref="A146:B146"/>
    <mergeCell ref="C146:D146"/>
    <mergeCell ref="E146:F146"/>
    <mergeCell ref="H146:I146"/>
    <mergeCell ref="A147:B147"/>
    <mergeCell ref="C147:D147"/>
    <mergeCell ref="E147:F147"/>
    <mergeCell ref="H147:I147"/>
    <mergeCell ref="A144:B144"/>
    <mergeCell ref="C144:D144"/>
    <mergeCell ref="E144:F144"/>
    <mergeCell ref="H144:I144"/>
    <mergeCell ref="A145:B145"/>
    <mergeCell ref="C145:D145"/>
    <mergeCell ref="E145:F145"/>
    <mergeCell ref="H145:I145"/>
    <mergeCell ref="A142:B142"/>
    <mergeCell ref="C142:D142"/>
    <mergeCell ref="E142:F142"/>
    <mergeCell ref="H142:I142"/>
    <mergeCell ref="A143:B143"/>
    <mergeCell ref="C143:D143"/>
    <mergeCell ref="E143:F143"/>
    <mergeCell ref="H143:I143"/>
    <mergeCell ref="A140:B140"/>
    <mergeCell ref="C140:D140"/>
    <mergeCell ref="E140:F140"/>
    <mergeCell ref="H140:I140"/>
    <mergeCell ref="A141:B141"/>
    <mergeCell ref="C141:D141"/>
    <mergeCell ref="E141:F141"/>
    <mergeCell ref="H141:I141"/>
    <mergeCell ref="A138:B138"/>
    <mergeCell ref="C138:D138"/>
    <mergeCell ref="E138:F138"/>
    <mergeCell ref="H138:I138"/>
    <mergeCell ref="A139:B139"/>
    <mergeCell ref="C139:D139"/>
    <mergeCell ref="E139:F139"/>
    <mergeCell ref="H139:I139"/>
    <mergeCell ref="A136:B136"/>
    <mergeCell ref="C136:D136"/>
    <mergeCell ref="E136:F136"/>
    <mergeCell ref="H136:I136"/>
    <mergeCell ref="A137:B137"/>
    <mergeCell ref="C137:D137"/>
    <mergeCell ref="E137:F137"/>
    <mergeCell ref="H137:I137"/>
    <mergeCell ref="A134:B134"/>
    <mergeCell ref="C134:D134"/>
    <mergeCell ref="E134:F134"/>
    <mergeCell ref="H134:I134"/>
    <mergeCell ref="A135:B135"/>
    <mergeCell ref="C135:D135"/>
    <mergeCell ref="E135:F135"/>
    <mergeCell ref="H135:I135"/>
    <mergeCell ref="A132:B132"/>
    <mergeCell ref="C132:D132"/>
    <mergeCell ref="E132:F132"/>
    <mergeCell ref="H132:I132"/>
    <mergeCell ref="A133:B133"/>
    <mergeCell ref="C133:D133"/>
    <mergeCell ref="E133:F133"/>
    <mergeCell ref="H133:I133"/>
    <mergeCell ref="A130:B130"/>
    <mergeCell ref="C130:D130"/>
    <mergeCell ref="E130:F130"/>
    <mergeCell ref="H130:I130"/>
    <mergeCell ref="A131:B131"/>
    <mergeCell ref="C131:D131"/>
    <mergeCell ref="E131:F131"/>
    <mergeCell ref="H131:I131"/>
    <mergeCell ref="A128:B128"/>
    <mergeCell ref="C128:D128"/>
    <mergeCell ref="E128:F128"/>
    <mergeCell ref="H128:I128"/>
    <mergeCell ref="A129:B129"/>
    <mergeCell ref="C129:D129"/>
    <mergeCell ref="E129:F129"/>
    <mergeCell ref="H129:I129"/>
    <mergeCell ref="A126:B126"/>
    <mergeCell ref="C126:D126"/>
    <mergeCell ref="E126:F126"/>
    <mergeCell ref="H126:I126"/>
    <mergeCell ref="A127:B127"/>
    <mergeCell ref="C127:D127"/>
    <mergeCell ref="E127:F127"/>
    <mergeCell ref="H127:I127"/>
    <mergeCell ref="A124:B124"/>
    <mergeCell ref="C124:D124"/>
    <mergeCell ref="E124:F124"/>
    <mergeCell ref="H124:I124"/>
    <mergeCell ref="A125:B125"/>
    <mergeCell ref="C125:D125"/>
    <mergeCell ref="E125:F125"/>
    <mergeCell ref="H125:I125"/>
    <mergeCell ref="A122:B122"/>
    <mergeCell ref="C122:D122"/>
    <mergeCell ref="E122:F122"/>
    <mergeCell ref="H122:I122"/>
    <mergeCell ref="A123:B123"/>
    <mergeCell ref="C123:D123"/>
    <mergeCell ref="E123:F123"/>
    <mergeCell ref="H123:I123"/>
    <mergeCell ref="A120:B120"/>
    <mergeCell ref="C120:D120"/>
    <mergeCell ref="E120:F120"/>
    <mergeCell ref="H120:I120"/>
    <mergeCell ref="A121:B121"/>
    <mergeCell ref="C121:D121"/>
    <mergeCell ref="E121:F121"/>
    <mergeCell ref="H121:I121"/>
    <mergeCell ref="A118:B118"/>
    <mergeCell ref="C118:D118"/>
    <mergeCell ref="E118:F118"/>
    <mergeCell ref="H118:I118"/>
    <mergeCell ref="A119:B119"/>
    <mergeCell ref="C119:D119"/>
    <mergeCell ref="E119:F119"/>
    <mergeCell ref="H119:I119"/>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7:B117"/>
    <mergeCell ref="C117:D117"/>
    <mergeCell ref="E117:F117"/>
    <mergeCell ref="H117:I117"/>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6:B96"/>
    <mergeCell ref="C96:D96"/>
    <mergeCell ref="E96:F96"/>
    <mergeCell ref="H96:I96"/>
    <mergeCell ref="A98:B98"/>
    <mergeCell ref="C98:D98"/>
    <mergeCell ref="E98:F98"/>
    <mergeCell ref="H98:I98"/>
    <mergeCell ref="A94:B94"/>
    <mergeCell ref="C94:D94"/>
    <mergeCell ref="E94:F94"/>
    <mergeCell ref="H94:I94"/>
    <mergeCell ref="A95:B95"/>
    <mergeCell ref="C95:D95"/>
    <mergeCell ref="E95:F95"/>
    <mergeCell ref="H95:I95"/>
    <mergeCell ref="A97:B97"/>
    <mergeCell ref="C97:D97"/>
    <mergeCell ref="E97:F97"/>
    <mergeCell ref="H97:I97"/>
    <mergeCell ref="A92:B92"/>
    <mergeCell ref="C92:D92"/>
    <mergeCell ref="E92:F92"/>
    <mergeCell ref="H92:I92"/>
    <mergeCell ref="A93:B93"/>
    <mergeCell ref="C93:D93"/>
    <mergeCell ref="E93:F93"/>
    <mergeCell ref="H93:I93"/>
    <mergeCell ref="A90:B90"/>
    <mergeCell ref="C90:D90"/>
    <mergeCell ref="E90:F90"/>
    <mergeCell ref="H90:I90"/>
    <mergeCell ref="A91:B91"/>
    <mergeCell ref="C91:D91"/>
    <mergeCell ref="E91:F91"/>
    <mergeCell ref="H91:I91"/>
    <mergeCell ref="A88:B88"/>
    <mergeCell ref="C88:D88"/>
    <mergeCell ref="E88:F88"/>
    <mergeCell ref="H88:I88"/>
    <mergeCell ref="A89:B89"/>
    <mergeCell ref="C89:D89"/>
    <mergeCell ref="E89:F89"/>
    <mergeCell ref="H89:I89"/>
    <mergeCell ref="A86:B86"/>
    <mergeCell ref="C86:D86"/>
    <mergeCell ref="E86:F86"/>
    <mergeCell ref="H86:I86"/>
    <mergeCell ref="A87:B87"/>
    <mergeCell ref="C87:D87"/>
    <mergeCell ref="E87:F87"/>
    <mergeCell ref="H87:I87"/>
    <mergeCell ref="A84:B84"/>
    <mergeCell ref="C84:D84"/>
    <mergeCell ref="E84:F84"/>
    <mergeCell ref="H84:I84"/>
    <mergeCell ref="A85:B85"/>
    <mergeCell ref="C85:D85"/>
    <mergeCell ref="E85:F85"/>
    <mergeCell ref="H85:I85"/>
    <mergeCell ref="A82:B82"/>
    <mergeCell ref="C82:D82"/>
    <mergeCell ref="E82:F82"/>
    <mergeCell ref="H82:I82"/>
    <mergeCell ref="A83:B83"/>
    <mergeCell ref="C83:D83"/>
    <mergeCell ref="E83:F83"/>
    <mergeCell ref="H83:I83"/>
    <mergeCell ref="A80:B80"/>
    <mergeCell ref="C80:D80"/>
    <mergeCell ref="E80:F80"/>
    <mergeCell ref="H80:I80"/>
    <mergeCell ref="A81:B81"/>
    <mergeCell ref="C81:D81"/>
    <mergeCell ref="E81:F81"/>
    <mergeCell ref="H81:I81"/>
    <mergeCell ref="A78:B78"/>
    <mergeCell ref="C78:D78"/>
    <mergeCell ref="E78:F78"/>
    <mergeCell ref="H78:I78"/>
    <mergeCell ref="A79:B79"/>
    <mergeCell ref="C79:D79"/>
    <mergeCell ref="E79:F79"/>
    <mergeCell ref="H79:I79"/>
    <mergeCell ref="A76:B76"/>
    <mergeCell ref="C76:D76"/>
    <mergeCell ref="E76:F76"/>
    <mergeCell ref="H76:I76"/>
    <mergeCell ref="A77:B77"/>
    <mergeCell ref="C77:D77"/>
    <mergeCell ref="E77:F77"/>
    <mergeCell ref="H77:I77"/>
    <mergeCell ref="A74:B74"/>
    <mergeCell ref="C74:D74"/>
    <mergeCell ref="E74:F74"/>
    <mergeCell ref="H74:I74"/>
    <mergeCell ref="A75:B75"/>
    <mergeCell ref="C75:D75"/>
    <mergeCell ref="E75:F75"/>
    <mergeCell ref="H75:I75"/>
    <mergeCell ref="A70:B70"/>
    <mergeCell ref="C70:D70"/>
    <mergeCell ref="E70:F70"/>
    <mergeCell ref="H70:I70"/>
    <mergeCell ref="A73:B73"/>
    <mergeCell ref="C73:D73"/>
    <mergeCell ref="E73:F73"/>
    <mergeCell ref="H73:I73"/>
    <mergeCell ref="A68:B68"/>
    <mergeCell ref="C68:D68"/>
    <mergeCell ref="E68:F68"/>
    <mergeCell ref="H68:I68"/>
    <mergeCell ref="A69:B69"/>
    <mergeCell ref="C69:D69"/>
    <mergeCell ref="E69:F69"/>
    <mergeCell ref="H69:I69"/>
    <mergeCell ref="A71:B71"/>
    <mergeCell ref="C71:D71"/>
    <mergeCell ref="E71:F71"/>
    <mergeCell ref="H71:I71"/>
    <mergeCell ref="A72:B72"/>
    <mergeCell ref="C72:D72"/>
    <mergeCell ref="E72:F72"/>
    <mergeCell ref="H72:I72"/>
    <mergeCell ref="A66:B66"/>
    <mergeCell ref="C66:D66"/>
    <mergeCell ref="E66:F66"/>
    <mergeCell ref="H66:I66"/>
    <mergeCell ref="A67:B67"/>
    <mergeCell ref="C67:D67"/>
    <mergeCell ref="E67:F67"/>
    <mergeCell ref="H67:I67"/>
    <mergeCell ref="A64:B64"/>
    <mergeCell ref="C64:D64"/>
    <mergeCell ref="E64:F64"/>
    <mergeCell ref="H64:I64"/>
    <mergeCell ref="A65:B65"/>
    <mergeCell ref="C65:D65"/>
    <mergeCell ref="E65:F65"/>
    <mergeCell ref="H65:I65"/>
    <mergeCell ref="A62:B62"/>
    <mergeCell ref="C62:D62"/>
    <mergeCell ref="E62:F62"/>
    <mergeCell ref="H62:I62"/>
    <mergeCell ref="A63:B63"/>
    <mergeCell ref="C63:D63"/>
    <mergeCell ref="E63:F63"/>
    <mergeCell ref="H63:I63"/>
    <mergeCell ref="A60:B60"/>
    <mergeCell ref="C60:D60"/>
    <mergeCell ref="E60:F60"/>
    <mergeCell ref="H60:I60"/>
    <mergeCell ref="A61:B61"/>
    <mergeCell ref="C61:D61"/>
    <mergeCell ref="E61:F61"/>
    <mergeCell ref="H61:I61"/>
    <mergeCell ref="A58:B58"/>
    <mergeCell ref="C58:D58"/>
    <mergeCell ref="E58:F58"/>
    <mergeCell ref="H58:I58"/>
    <mergeCell ref="A59:B59"/>
    <mergeCell ref="C59:D59"/>
    <mergeCell ref="E59:F59"/>
    <mergeCell ref="H59:I59"/>
    <mergeCell ref="A56:B56"/>
    <mergeCell ref="C56:D56"/>
    <mergeCell ref="E56:F56"/>
    <mergeCell ref="H56:I56"/>
    <mergeCell ref="A57:B57"/>
    <mergeCell ref="C57:D57"/>
    <mergeCell ref="E57:F57"/>
    <mergeCell ref="H57:I57"/>
    <mergeCell ref="A54:B54"/>
    <mergeCell ref="C54:D54"/>
    <mergeCell ref="E54:F54"/>
    <mergeCell ref="H54:I54"/>
    <mergeCell ref="A55:B55"/>
    <mergeCell ref="C55:D55"/>
    <mergeCell ref="E55:F55"/>
    <mergeCell ref="H55:I55"/>
    <mergeCell ref="A52:B52"/>
    <mergeCell ref="C52:D52"/>
    <mergeCell ref="E52:F52"/>
    <mergeCell ref="H52:I52"/>
    <mergeCell ref="A53:B53"/>
    <mergeCell ref="C53:D53"/>
    <mergeCell ref="E53:F53"/>
    <mergeCell ref="H53:I53"/>
    <mergeCell ref="A50:B50"/>
    <mergeCell ref="C50:D50"/>
    <mergeCell ref="E50:F50"/>
    <mergeCell ref="H50:I50"/>
    <mergeCell ref="A51:B51"/>
    <mergeCell ref="C51:D51"/>
    <mergeCell ref="E51:F51"/>
    <mergeCell ref="H51:I51"/>
    <mergeCell ref="A48:B48"/>
    <mergeCell ref="C48:D48"/>
    <mergeCell ref="E48:F48"/>
    <mergeCell ref="H48:I48"/>
    <mergeCell ref="A49:B49"/>
    <mergeCell ref="C49:D49"/>
    <mergeCell ref="E49:F49"/>
    <mergeCell ref="H49:I49"/>
    <mergeCell ref="A46:B46"/>
    <mergeCell ref="C46:D46"/>
    <mergeCell ref="E46:F46"/>
    <mergeCell ref="H46:I46"/>
    <mergeCell ref="A47:B47"/>
    <mergeCell ref="C47:D47"/>
    <mergeCell ref="E47:F47"/>
    <mergeCell ref="H47:I47"/>
    <mergeCell ref="A42:B42"/>
    <mergeCell ref="C42:D42"/>
    <mergeCell ref="E42:F42"/>
    <mergeCell ref="H42:I42"/>
    <mergeCell ref="A45:B45"/>
    <mergeCell ref="C45:D45"/>
    <mergeCell ref="E45:F45"/>
    <mergeCell ref="H45:I45"/>
    <mergeCell ref="A43:B43"/>
    <mergeCell ref="C43:D43"/>
    <mergeCell ref="E43:F43"/>
    <mergeCell ref="H43:I43"/>
    <mergeCell ref="A44:B44"/>
    <mergeCell ref="C44:D44"/>
    <mergeCell ref="E44:F44"/>
    <mergeCell ref="H44:I44"/>
    <mergeCell ref="A34:B34"/>
    <mergeCell ref="C34:D34"/>
    <mergeCell ref="E34:F34"/>
    <mergeCell ref="H34:I34"/>
    <mergeCell ref="A35:B35"/>
    <mergeCell ref="C35:D35"/>
    <mergeCell ref="E35:F35"/>
    <mergeCell ref="H35:I35"/>
    <mergeCell ref="A33:B33"/>
    <mergeCell ref="C33:D33"/>
    <mergeCell ref="E33:F33"/>
    <mergeCell ref="H33:I33"/>
    <mergeCell ref="A31:B31"/>
    <mergeCell ref="C31:D31"/>
    <mergeCell ref="E31:F31"/>
    <mergeCell ref="H31:I31"/>
    <mergeCell ref="A32:B32"/>
    <mergeCell ref="C32:D32"/>
    <mergeCell ref="E32:F32"/>
    <mergeCell ref="H32:I32"/>
    <mergeCell ref="A24:B24"/>
    <mergeCell ref="C24:D24"/>
    <mergeCell ref="E24:F24"/>
    <mergeCell ref="H24:I24"/>
    <mergeCell ref="A25:B25"/>
    <mergeCell ref="C25:D25"/>
    <mergeCell ref="E25:F25"/>
    <mergeCell ref="H25:I25"/>
    <mergeCell ref="A23:B23"/>
    <mergeCell ref="C23:D23"/>
    <mergeCell ref="E23:F23"/>
    <mergeCell ref="H23:I23"/>
    <mergeCell ref="A28:B28"/>
    <mergeCell ref="C28:D28"/>
    <mergeCell ref="E28:F28"/>
    <mergeCell ref="H28:I28"/>
    <mergeCell ref="A30:B30"/>
    <mergeCell ref="C30:D30"/>
    <mergeCell ref="E30:F30"/>
    <mergeCell ref="H30:I30"/>
    <mergeCell ref="A29:B29"/>
    <mergeCell ref="C29:D29"/>
    <mergeCell ref="E29:F29"/>
    <mergeCell ref="H29:I29"/>
    <mergeCell ref="A26:B26"/>
    <mergeCell ref="C26:D26"/>
    <mergeCell ref="E26:F26"/>
    <mergeCell ref="H26:I26"/>
    <mergeCell ref="A27:B27"/>
    <mergeCell ref="C27:D27"/>
    <mergeCell ref="E27:F27"/>
    <mergeCell ref="H27:I27"/>
    <mergeCell ref="A21:B21"/>
    <mergeCell ref="C21:D21"/>
    <mergeCell ref="E21:F21"/>
    <mergeCell ref="H21:I21"/>
    <mergeCell ref="A22:B22"/>
    <mergeCell ref="C22:D22"/>
    <mergeCell ref="E22:F22"/>
    <mergeCell ref="H22:I22"/>
    <mergeCell ref="A19:B19"/>
    <mergeCell ref="C19:D19"/>
    <mergeCell ref="E19:F19"/>
    <mergeCell ref="H19:I19"/>
    <mergeCell ref="A20:B20"/>
    <mergeCell ref="C20:D20"/>
    <mergeCell ref="E20:F20"/>
    <mergeCell ref="H20:I20"/>
    <mergeCell ref="A17:B17"/>
    <mergeCell ref="C17:D17"/>
    <mergeCell ref="E17:F17"/>
    <mergeCell ref="H17:I17"/>
    <mergeCell ref="A18:B18"/>
    <mergeCell ref="C18:D18"/>
    <mergeCell ref="E18:F18"/>
    <mergeCell ref="H18:I18"/>
    <mergeCell ref="A16:B16"/>
    <mergeCell ref="C16:D16"/>
    <mergeCell ref="E16:F16"/>
    <mergeCell ref="H16:I16"/>
    <mergeCell ref="A12:B12"/>
    <mergeCell ref="C12:D12"/>
    <mergeCell ref="E12:F12"/>
    <mergeCell ref="H12:I12"/>
    <mergeCell ref="A13:B13"/>
    <mergeCell ref="C13:D13"/>
    <mergeCell ref="E13:F13"/>
    <mergeCell ref="H13:I13"/>
    <mergeCell ref="A10:B10"/>
    <mergeCell ref="C10:D10"/>
    <mergeCell ref="E10:F10"/>
    <mergeCell ref="H10:I10"/>
    <mergeCell ref="A11:B11"/>
    <mergeCell ref="C11:D11"/>
    <mergeCell ref="E11:F11"/>
    <mergeCell ref="H11:I11"/>
    <mergeCell ref="A14:B14"/>
    <mergeCell ref="C14:D14"/>
    <mergeCell ref="E14:F14"/>
    <mergeCell ref="H14:I14"/>
    <mergeCell ref="A9:B9"/>
    <mergeCell ref="C9:D9"/>
    <mergeCell ref="E9:F9"/>
    <mergeCell ref="H9:I9"/>
    <mergeCell ref="A8:B8"/>
    <mergeCell ref="C8:D8"/>
    <mergeCell ref="E8:F8"/>
    <mergeCell ref="H8:I8"/>
    <mergeCell ref="A5:B5"/>
    <mergeCell ref="C5:D5"/>
    <mergeCell ref="E5:F5"/>
    <mergeCell ref="H5:I5"/>
    <mergeCell ref="A6:B6"/>
    <mergeCell ref="C6:D6"/>
    <mergeCell ref="E6:F6"/>
    <mergeCell ref="H6:I6"/>
    <mergeCell ref="A15:B15"/>
    <mergeCell ref="C15:D15"/>
    <mergeCell ref="E15:F15"/>
    <mergeCell ref="H15:I15"/>
    <mergeCell ref="A4:B4"/>
    <mergeCell ref="C4:D4"/>
    <mergeCell ref="E4:F4"/>
    <mergeCell ref="H4:I4"/>
    <mergeCell ref="A1:P1"/>
    <mergeCell ref="A2:B2"/>
    <mergeCell ref="C2:D2"/>
    <mergeCell ref="E2:F2"/>
    <mergeCell ref="H2:I2"/>
    <mergeCell ref="A3:B3"/>
    <mergeCell ref="C3:D3"/>
    <mergeCell ref="E3:F3"/>
    <mergeCell ref="H3:I3"/>
    <mergeCell ref="A7:B7"/>
    <mergeCell ref="C7:D7"/>
    <mergeCell ref="E7:F7"/>
    <mergeCell ref="H7:I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156" yWindow="469" count="4">
        <x14:dataValidation type="list" allowBlank="1" showInputMessage="1" promptTitle="Contract Type" prompt="Select" xr:uid="{00000000-0002-0000-0200-000000000000}">
          <x14:formula1>
            <xm:f>'Response Items'!$C$2:$C$5</xm:f>
          </x14:formula1>
          <xm:sqref>P3:Q341</xm:sqref>
        </x14:dataValidation>
        <x14:dataValidation type="list" allowBlank="1" showInputMessage="1" showErrorMessage="1" xr:uid="{00000000-0002-0000-0200-000001000000}">
          <x14:formula1>
            <xm:f>OFFSET(Sheet2!$C$1,MATCH(A3,Sheet2!$C:$C,0)-1,1,COUNTIF(Sheet2!$C:$C,A3),1)</xm:f>
          </x14:formula1>
          <xm:sqref>C3:D341</xm:sqref>
        </x14:dataValidation>
        <x14:dataValidation type="list" allowBlank="1" showInputMessage="1" promptTitle="Furniture Applications" prompt="Select" xr:uid="{00000000-0002-0000-0200-000002000000}">
          <x14:formula1>
            <xm:f>OFFSET(Sheet2!$A$1,1,,COUNTA(Sheet2!$A:$A)-1,1)</xm:f>
          </x14:formula1>
          <xm:sqref>A3:B341</xm:sqref>
        </x14:dataValidation>
        <x14:dataValidation type="list" allowBlank="1" showInputMessage="1" showErrorMessage="1" xr:uid="{00000000-0002-0000-0200-000003000000}">
          <x14:formula1>
            <xm:f>Sheet2!$F$2:$F$3</xm:f>
          </x14:formula1>
          <xm:sqref>L3:L341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3:F8"/>
  <sheetViews>
    <sheetView workbookViewId="0">
      <selection activeCell="F15" sqref="F15"/>
    </sheetView>
  </sheetViews>
  <sheetFormatPr defaultRowHeight="14.4" x14ac:dyDescent="0.3"/>
  <cols>
    <col min="6" max="6" width="10.109375" bestFit="1" customWidth="1"/>
  </cols>
  <sheetData>
    <row r="3" spans="4:6" x14ac:dyDescent="0.3">
      <c r="D3" s="21" t="s">
        <v>29</v>
      </c>
      <c r="E3" s="21" t="s">
        <v>44</v>
      </c>
      <c r="F3" s="21" t="s">
        <v>71</v>
      </c>
    </row>
    <row r="4" spans="4:6" x14ac:dyDescent="0.3">
      <c r="D4" s="21" t="s">
        <v>30</v>
      </c>
      <c r="E4" s="21" t="s">
        <v>6</v>
      </c>
      <c r="F4" s="21">
        <f>SUMIFS(Furniture!O3:O341,Furniture!A3:A341,"Admin",Furniture!C3:C341,"Desks")</f>
        <v>7127.13</v>
      </c>
    </row>
    <row r="5" spans="4:6" x14ac:dyDescent="0.3">
      <c r="D5" s="21" t="s">
        <v>30</v>
      </c>
      <c r="E5" s="21" t="s">
        <v>7</v>
      </c>
      <c r="F5" s="21">
        <f>SUMIFS(Furniture!O3:O341,Furniture!A3:A341,"Admin",Furniture!C3:C341,"Tables")</f>
        <v>38835.05999999999</v>
      </c>
    </row>
    <row r="6" spans="4:6" x14ac:dyDescent="0.3">
      <c r="D6" s="21" t="s">
        <v>30</v>
      </c>
      <c r="E6" s="21" t="s">
        <v>55</v>
      </c>
      <c r="F6" s="21">
        <f>SUMIFS(Furniture!O3:O341,Furniture!A3:A341,"Admin",Furniture!C3:C341,"Chairs")</f>
        <v>42252.960000000006</v>
      </c>
    </row>
    <row r="7" spans="4:6" x14ac:dyDescent="0.3">
      <c r="D7" s="21" t="s">
        <v>30</v>
      </c>
      <c r="E7" s="21" t="s">
        <v>73</v>
      </c>
      <c r="F7" s="21">
        <f>SUMIFS(Furniture!O3:O341,Furniture!A3:A341,"Admin",Furniture!C3:C341,"Task Chairs")</f>
        <v>281.16000000000003</v>
      </c>
    </row>
    <row r="8" spans="4:6" x14ac:dyDescent="0.3">
      <c r="D8" s="21" t="s">
        <v>30</v>
      </c>
      <c r="E8" s="21" t="s">
        <v>43</v>
      </c>
      <c r="F8" s="21">
        <f>SUMIFS(Furniture!O3:O354,Furniture!A3:A354,"Admin",Furniture!C3:C354,"Conference Table")</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8"/>
  <sheetViews>
    <sheetView workbookViewId="0">
      <pane ySplit="2" topLeftCell="A3" activePane="bottomLeft" state="frozen"/>
      <selection pane="bottomLeft" activeCell="G4" sqref="G4"/>
    </sheetView>
  </sheetViews>
  <sheetFormatPr defaultColWidth="9.109375" defaultRowHeight="13.8" x14ac:dyDescent="0.25"/>
  <cols>
    <col min="1" max="1" width="9.109375" style="21"/>
    <col min="2" max="2" width="22.5546875" style="21" customWidth="1"/>
    <col min="3" max="4" width="9.109375" style="21"/>
    <col min="5" max="5" width="19.109375" style="21" customWidth="1"/>
    <col min="6" max="6" width="4.6640625" style="21" customWidth="1"/>
    <col min="7" max="7" width="23.109375" style="21" customWidth="1"/>
    <col min="8" max="8" width="35.109375" style="21" customWidth="1"/>
    <col min="9" max="9" width="14" style="21" customWidth="1"/>
    <col min="10" max="10" width="28.109375" style="21" customWidth="1"/>
    <col min="11" max="11" width="23.109375" style="21" customWidth="1"/>
    <col min="12" max="12" width="15.6640625" style="53" bestFit="1" customWidth="1"/>
    <col min="13" max="13" width="13.109375" style="21" customWidth="1"/>
    <col min="14" max="14" width="15.5546875" style="21" customWidth="1"/>
    <col min="15" max="15" width="13.5546875" style="21" customWidth="1"/>
    <col min="16" max="16" width="15.6640625" style="21" customWidth="1"/>
    <col min="17" max="17" width="17" style="21" customWidth="1"/>
    <col min="18" max="18" width="15.5546875" style="21" customWidth="1"/>
    <col min="19" max="19" width="26.5546875" style="21" customWidth="1"/>
    <col min="20" max="20" width="18.6640625" style="21" customWidth="1"/>
    <col min="21" max="21" width="28.88671875" style="21" customWidth="1"/>
    <col min="22" max="16384" width="9.109375" style="21"/>
  </cols>
  <sheetData>
    <row r="1" spans="1:16" ht="39" customHeight="1" thickBot="1" x14ac:dyDescent="0.3">
      <c r="A1" s="176" t="s">
        <v>39</v>
      </c>
      <c r="B1" s="176"/>
      <c r="C1" s="176"/>
      <c r="D1" s="176"/>
      <c r="E1" s="176"/>
      <c r="F1" s="176"/>
      <c r="G1" s="176"/>
      <c r="H1" s="176"/>
      <c r="I1" s="176"/>
      <c r="J1" s="176"/>
      <c r="K1" s="176"/>
      <c r="L1" s="176"/>
      <c r="M1" s="176"/>
      <c r="N1" s="73"/>
      <c r="O1" s="75"/>
      <c r="P1" s="72"/>
    </row>
    <row r="2" spans="1:16" ht="116.25" customHeight="1" thickTop="1" thickBot="1" x14ac:dyDescent="0.3">
      <c r="A2" s="177" t="s">
        <v>125</v>
      </c>
      <c r="B2" s="178"/>
      <c r="C2" s="179" t="s">
        <v>124</v>
      </c>
      <c r="D2" s="178"/>
      <c r="E2" s="179" t="s">
        <v>148</v>
      </c>
      <c r="F2" s="178"/>
      <c r="G2" s="57" t="s">
        <v>49</v>
      </c>
      <c r="H2" s="179" t="s">
        <v>48</v>
      </c>
      <c r="I2" s="178"/>
      <c r="J2" s="57" t="s">
        <v>76</v>
      </c>
      <c r="K2" s="57" t="s">
        <v>123</v>
      </c>
      <c r="L2" s="57" t="s">
        <v>50</v>
      </c>
      <c r="M2" s="57" t="s">
        <v>51</v>
      </c>
      <c r="N2" s="58" t="s">
        <v>52</v>
      </c>
      <c r="O2" s="74" t="s">
        <v>126</v>
      </c>
      <c r="P2" s="59"/>
    </row>
    <row r="3" spans="1:16" ht="15.75" customHeight="1" x14ac:dyDescent="0.25">
      <c r="A3" s="180" t="s">
        <v>77</v>
      </c>
      <c r="B3" s="181"/>
      <c r="C3" s="182" t="s">
        <v>104</v>
      </c>
      <c r="D3" s="183"/>
      <c r="E3" s="184" t="s">
        <v>155</v>
      </c>
      <c r="F3" s="181"/>
      <c r="G3" s="23" t="s">
        <v>250</v>
      </c>
      <c r="H3" s="180" t="s">
        <v>360</v>
      </c>
      <c r="I3" s="181"/>
      <c r="J3" s="23" t="s">
        <v>361</v>
      </c>
      <c r="K3" s="23">
        <v>25260</v>
      </c>
      <c r="L3" s="24">
        <v>5</v>
      </c>
      <c r="M3" s="97">
        <v>639.30999999999995</v>
      </c>
      <c r="N3" s="55">
        <f t="shared" ref="N3:N58" si="0">$L3*$M3</f>
        <v>3196.5499999999997</v>
      </c>
      <c r="O3" s="22" t="s">
        <v>9</v>
      </c>
      <c r="P3" s="52"/>
    </row>
    <row r="4" spans="1:16" ht="31.2" x14ac:dyDescent="0.25">
      <c r="A4" s="172" t="s">
        <v>59</v>
      </c>
      <c r="B4" s="173"/>
      <c r="C4" s="159" t="s">
        <v>100</v>
      </c>
      <c r="D4" s="160"/>
      <c r="E4" s="185" t="s">
        <v>155</v>
      </c>
      <c r="F4" s="173"/>
      <c r="G4" s="26" t="s">
        <v>180</v>
      </c>
      <c r="H4" s="172" t="s">
        <v>362</v>
      </c>
      <c r="I4" s="173"/>
      <c r="J4" s="26"/>
      <c r="K4" s="87" t="s">
        <v>363</v>
      </c>
      <c r="L4" s="27">
        <v>39</v>
      </c>
      <c r="M4" s="97">
        <v>45.5</v>
      </c>
      <c r="N4" s="55">
        <f t="shared" si="0"/>
        <v>1774.5</v>
      </c>
      <c r="O4" s="105" t="s">
        <v>9</v>
      </c>
      <c r="P4" s="52"/>
    </row>
    <row r="5" spans="1:16" ht="46.8" x14ac:dyDescent="0.25">
      <c r="A5" s="172" t="s">
        <v>80</v>
      </c>
      <c r="B5" s="173"/>
      <c r="C5" s="159" t="s">
        <v>72</v>
      </c>
      <c r="D5" s="160"/>
      <c r="E5" s="185" t="s">
        <v>371</v>
      </c>
      <c r="F5" s="173"/>
      <c r="G5" s="26" t="s">
        <v>372</v>
      </c>
      <c r="H5" s="172" t="s">
        <v>373</v>
      </c>
      <c r="I5" s="173"/>
      <c r="J5" s="26" t="s">
        <v>370</v>
      </c>
      <c r="K5" s="26"/>
      <c r="L5" s="27">
        <v>1</v>
      </c>
      <c r="M5" s="28">
        <v>642</v>
      </c>
      <c r="N5" s="55">
        <f t="shared" si="0"/>
        <v>642</v>
      </c>
      <c r="O5" s="25" t="s">
        <v>374</v>
      </c>
      <c r="P5" s="52"/>
    </row>
    <row r="6" spans="1:16" ht="15.6" x14ac:dyDescent="0.25">
      <c r="A6" s="172" t="s">
        <v>45</v>
      </c>
      <c r="B6" s="173"/>
      <c r="C6" s="159" t="s">
        <v>72</v>
      </c>
      <c r="D6" s="160"/>
      <c r="E6" s="185" t="s">
        <v>375</v>
      </c>
      <c r="F6" s="173"/>
      <c r="G6" s="26" t="s">
        <v>376</v>
      </c>
      <c r="H6" s="172"/>
      <c r="I6" s="173"/>
      <c r="J6" s="26" t="s">
        <v>378</v>
      </c>
      <c r="K6" s="26"/>
      <c r="L6" s="27">
        <v>5</v>
      </c>
      <c r="M6" s="28">
        <v>379</v>
      </c>
      <c r="N6" s="55">
        <f t="shared" si="0"/>
        <v>1895</v>
      </c>
      <c r="O6" s="105" t="s">
        <v>9</v>
      </c>
      <c r="P6" s="52"/>
    </row>
    <row r="7" spans="1:16" ht="31.2" x14ac:dyDescent="0.25">
      <c r="A7" s="172" t="s">
        <v>64</v>
      </c>
      <c r="B7" s="173"/>
      <c r="C7" s="159" t="s">
        <v>72</v>
      </c>
      <c r="D7" s="160"/>
      <c r="E7" s="185" t="s">
        <v>375</v>
      </c>
      <c r="F7" s="173"/>
      <c r="G7" s="89" t="s">
        <v>376</v>
      </c>
      <c r="H7" s="172"/>
      <c r="I7" s="173"/>
      <c r="J7" s="89" t="s">
        <v>377</v>
      </c>
      <c r="K7" s="89"/>
      <c r="L7" s="27">
        <v>5</v>
      </c>
      <c r="M7" s="28">
        <v>299</v>
      </c>
      <c r="N7" s="55">
        <f t="shared" si="0"/>
        <v>1495</v>
      </c>
      <c r="O7" s="105" t="s">
        <v>9</v>
      </c>
      <c r="P7" s="52"/>
    </row>
    <row r="8" spans="1:16" ht="31.2" x14ac:dyDescent="0.25">
      <c r="A8" s="172" t="s">
        <v>70</v>
      </c>
      <c r="B8" s="173"/>
      <c r="C8" s="159" t="s">
        <v>72</v>
      </c>
      <c r="D8" s="160"/>
      <c r="E8" s="185" t="s">
        <v>375</v>
      </c>
      <c r="F8" s="173"/>
      <c r="G8" s="89" t="s">
        <v>376</v>
      </c>
      <c r="H8" s="172"/>
      <c r="I8" s="173"/>
      <c r="J8" s="26" t="s">
        <v>379</v>
      </c>
      <c r="K8" s="26"/>
      <c r="L8" s="27">
        <v>5</v>
      </c>
      <c r="M8" s="28">
        <v>189</v>
      </c>
      <c r="N8" s="55">
        <f t="shared" si="0"/>
        <v>945</v>
      </c>
      <c r="O8" s="105" t="s">
        <v>9</v>
      </c>
      <c r="P8" s="52"/>
    </row>
    <row r="9" spans="1:16" ht="15.6" x14ac:dyDescent="0.25">
      <c r="A9" s="172"/>
      <c r="B9" s="173"/>
      <c r="C9" s="159" t="s">
        <v>72</v>
      </c>
      <c r="D9" s="160"/>
      <c r="E9" s="185" t="s">
        <v>375</v>
      </c>
      <c r="F9" s="173"/>
      <c r="G9" s="89" t="s">
        <v>376</v>
      </c>
      <c r="H9" s="172"/>
      <c r="I9" s="173"/>
      <c r="J9" s="26" t="s">
        <v>380</v>
      </c>
      <c r="K9" s="26"/>
      <c r="L9" s="27">
        <v>1</v>
      </c>
      <c r="M9" s="28">
        <v>599</v>
      </c>
      <c r="N9" s="55">
        <f t="shared" si="0"/>
        <v>599</v>
      </c>
      <c r="O9" s="105" t="s">
        <v>9</v>
      </c>
      <c r="P9" s="52"/>
    </row>
    <row r="10" spans="1:16" ht="46.8" x14ac:dyDescent="0.25">
      <c r="A10" s="172"/>
      <c r="B10" s="173"/>
      <c r="C10" s="159" t="s">
        <v>72</v>
      </c>
      <c r="D10" s="160"/>
      <c r="E10" s="185" t="s">
        <v>375</v>
      </c>
      <c r="F10" s="173"/>
      <c r="G10" s="26" t="s">
        <v>381</v>
      </c>
      <c r="H10" s="172"/>
      <c r="I10" s="173"/>
      <c r="J10" s="26" t="s">
        <v>382</v>
      </c>
      <c r="K10" s="26">
        <v>8282</v>
      </c>
      <c r="L10" s="27">
        <v>11</v>
      </c>
      <c r="M10" s="28">
        <v>1595</v>
      </c>
      <c r="N10" s="55">
        <f t="shared" si="0"/>
        <v>17545</v>
      </c>
      <c r="O10" s="105" t="s">
        <v>9</v>
      </c>
      <c r="P10" s="52"/>
    </row>
    <row r="11" spans="1:16" ht="46.8" x14ac:dyDescent="0.25">
      <c r="A11" s="172"/>
      <c r="B11" s="173"/>
      <c r="C11" s="159" t="s">
        <v>72</v>
      </c>
      <c r="D11" s="160"/>
      <c r="E11" s="185" t="s">
        <v>375</v>
      </c>
      <c r="F11" s="173"/>
      <c r="G11" s="89" t="s">
        <v>381</v>
      </c>
      <c r="H11" s="172"/>
      <c r="I11" s="173"/>
      <c r="J11" s="26" t="s">
        <v>384</v>
      </c>
      <c r="K11" s="26">
        <v>1800</v>
      </c>
      <c r="L11" s="27">
        <v>14</v>
      </c>
      <c r="M11" s="28">
        <v>595</v>
      </c>
      <c r="N11" s="55">
        <f t="shared" si="0"/>
        <v>8330</v>
      </c>
      <c r="O11" s="105" t="s">
        <v>9</v>
      </c>
      <c r="P11" s="52"/>
    </row>
    <row r="12" spans="1:16" ht="62.4" x14ac:dyDescent="0.25">
      <c r="A12" s="172"/>
      <c r="B12" s="173"/>
      <c r="C12" s="159" t="s">
        <v>72</v>
      </c>
      <c r="D12" s="160"/>
      <c r="E12" s="185" t="s">
        <v>375</v>
      </c>
      <c r="F12" s="173"/>
      <c r="G12" s="89" t="s">
        <v>381</v>
      </c>
      <c r="H12" s="172"/>
      <c r="I12" s="173"/>
      <c r="J12" s="89" t="s">
        <v>383</v>
      </c>
      <c r="K12" s="26">
        <v>1810</v>
      </c>
      <c r="L12" s="27">
        <v>15</v>
      </c>
      <c r="M12" s="28">
        <v>695</v>
      </c>
      <c r="N12" s="55">
        <f t="shared" si="0"/>
        <v>10425</v>
      </c>
      <c r="O12" s="105" t="s">
        <v>9</v>
      </c>
      <c r="P12" s="52"/>
    </row>
    <row r="13" spans="1:16" ht="15.6" x14ac:dyDescent="0.25">
      <c r="A13" s="172"/>
      <c r="B13" s="173"/>
      <c r="C13" s="159" t="s">
        <v>72</v>
      </c>
      <c r="D13" s="160"/>
      <c r="E13" s="185" t="s">
        <v>375</v>
      </c>
      <c r="F13" s="173"/>
      <c r="G13" s="89" t="s">
        <v>381</v>
      </c>
      <c r="H13" s="172"/>
      <c r="I13" s="173"/>
      <c r="J13" s="89" t="s">
        <v>385</v>
      </c>
      <c r="K13" s="26">
        <v>250</v>
      </c>
      <c r="L13" s="27">
        <v>15</v>
      </c>
      <c r="M13" s="28">
        <v>119</v>
      </c>
      <c r="N13" s="55">
        <f t="shared" si="0"/>
        <v>1785</v>
      </c>
      <c r="O13" s="105" t="s">
        <v>9</v>
      </c>
      <c r="P13" s="52"/>
    </row>
    <row r="14" spans="1:16" ht="15.6" x14ac:dyDescent="0.25">
      <c r="A14" s="172"/>
      <c r="B14" s="173"/>
      <c r="C14" s="159" t="s">
        <v>72</v>
      </c>
      <c r="D14" s="160"/>
      <c r="E14" s="185" t="s">
        <v>375</v>
      </c>
      <c r="F14" s="173"/>
      <c r="G14" s="26" t="s">
        <v>388</v>
      </c>
      <c r="H14" s="172" t="s">
        <v>386</v>
      </c>
      <c r="I14" s="173"/>
      <c r="J14" s="89" t="s">
        <v>389</v>
      </c>
      <c r="K14" s="26"/>
      <c r="L14" s="27">
        <v>12</v>
      </c>
      <c r="M14" s="28">
        <v>110</v>
      </c>
      <c r="N14" s="55">
        <f t="shared" si="0"/>
        <v>1320</v>
      </c>
      <c r="O14" s="105" t="s">
        <v>9</v>
      </c>
      <c r="P14" s="52"/>
    </row>
    <row r="15" spans="1:16" ht="15.6" x14ac:dyDescent="0.25">
      <c r="A15" s="172"/>
      <c r="B15" s="173"/>
      <c r="C15" s="159" t="s">
        <v>72</v>
      </c>
      <c r="D15" s="160"/>
      <c r="E15" s="185" t="s">
        <v>375</v>
      </c>
      <c r="F15" s="173"/>
      <c r="G15" s="89" t="s">
        <v>388</v>
      </c>
      <c r="H15" s="172" t="s">
        <v>387</v>
      </c>
      <c r="I15" s="173"/>
      <c r="J15" s="89" t="s">
        <v>390</v>
      </c>
      <c r="K15" s="26"/>
      <c r="L15" s="27">
        <v>12</v>
      </c>
      <c r="M15" s="28">
        <v>225</v>
      </c>
      <c r="N15" s="55">
        <f t="shared" si="0"/>
        <v>2700</v>
      </c>
      <c r="O15" s="105" t="s">
        <v>9</v>
      </c>
      <c r="P15" s="52"/>
    </row>
    <row r="16" spans="1:16" ht="46.8" x14ac:dyDescent="0.25">
      <c r="A16" s="172"/>
      <c r="B16" s="173"/>
      <c r="C16" s="159" t="s">
        <v>72</v>
      </c>
      <c r="D16" s="160"/>
      <c r="E16" s="172" t="s">
        <v>397</v>
      </c>
      <c r="F16" s="173"/>
      <c r="G16" s="26" t="s">
        <v>397</v>
      </c>
      <c r="H16" s="172" t="s">
        <v>396</v>
      </c>
      <c r="I16" s="173"/>
      <c r="J16" s="26" t="s">
        <v>395</v>
      </c>
      <c r="K16" s="26"/>
      <c r="L16" s="27">
        <v>12</v>
      </c>
      <c r="M16" s="28">
        <v>625</v>
      </c>
      <c r="N16" s="71">
        <f t="shared" ref="N16" ca="1" si="1">$M16*$N16</f>
        <v>7500</v>
      </c>
      <c r="O16" s="104" t="s">
        <v>374</v>
      </c>
      <c r="P16" s="52"/>
    </row>
    <row r="17" spans="1:16" ht="31.2" x14ac:dyDescent="0.25">
      <c r="A17" s="172"/>
      <c r="B17" s="173"/>
      <c r="C17" s="159" t="s">
        <v>72</v>
      </c>
      <c r="D17" s="160"/>
      <c r="E17" s="172" t="s">
        <v>398</v>
      </c>
      <c r="F17" s="173"/>
      <c r="G17" s="26" t="s">
        <v>399</v>
      </c>
      <c r="H17" s="172" t="s">
        <v>415</v>
      </c>
      <c r="I17" s="173"/>
      <c r="J17" s="26" t="s">
        <v>400</v>
      </c>
      <c r="K17" s="26" t="s">
        <v>416</v>
      </c>
      <c r="L17" s="27">
        <v>1</v>
      </c>
      <c r="M17" s="28">
        <v>1200</v>
      </c>
      <c r="N17" s="55">
        <f t="shared" si="0"/>
        <v>1200</v>
      </c>
      <c r="O17" s="25" t="s">
        <v>433</v>
      </c>
      <c r="P17" s="52"/>
    </row>
    <row r="18" spans="1:16" ht="15.6" x14ac:dyDescent="0.25">
      <c r="A18" s="172"/>
      <c r="B18" s="173"/>
      <c r="C18" s="159" t="s">
        <v>72</v>
      </c>
      <c r="D18" s="160"/>
      <c r="E18" s="172" t="s">
        <v>398</v>
      </c>
      <c r="F18" s="173"/>
      <c r="G18" s="89" t="s">
        <v>399</v>
      </c>
      <c r="H18" s="172"/>
      <c r="I18" s="173"/>
      <c r="J18" s="26" t="s">
        <v>401</v>
      </c>
      <c r="K18" s="26" t="s">
        <v>417</v>
      </c>
      <c r="L18" s="27">
        <v>1</v>
      </c>
      <c r="M18" s="28">
        <v>355</v>
      </c>
      <c r="N18" s="55">
        <f t="shared" si="0"/>
        <v>355</v>
      </c>
      <c r="O18" s="104" t="s">
        <v>433</v>
      </c>
      <c r="P18" s="52"/>
    </row>
    <row r="19" spans="1:16" ht="15.6" x14ac:dyDescent="0.25">
      <c r="A19" s="172"/>
      <c r="B19" s="173"/>
      <c r="C19" s="159" t="s">
        <v>72</v>
      </c>
      <c r="D19" s="160"/>
      <c r="E19" s="172" t="s">
        <v>398</v>
      </c>
      <c r="F19" s="173"/>
      <c r="G19" s="89" t="s">
        <v>399</v>
      </c>
      <c r="H19" s="172"/>
      <c r="I19" s="173"/>
      <c r="J19" s="26" t="s">
        <v>402</v>
      </c>
      <c r="K19" s="26" t="s">
        <v>418</v>
      </c>
      <c r="L19" s="27">
        <v>1</v>
      </c>
      <c r="M19" s="28">
        <v>885</v>
      </c>
      <c r="N19" s="55">
        <f t="shared" si="0"/>
        <v>885</v>
      </c>
      <c r="O19" s="104" t="s">
        <v>433</v>
      </c>
      <c r="P19" s="52"/>
    </row>
    <row r="20" spans="1:16" ht="15.6" x14ac:dyDescent="0.25">
      <c r="A20" s="172"/>
      <c r="B20" s="173"/>
      <c r="C20" s="159" t="s">
        <v>72</v>
      </c>
      <c r="D20" s="160"/>
      <c r="E20" s="172" t="s">
        <v>398</v>
      </c>
      <c r="F20" s="173"/>
      <c r="G20" s="89" t="s">
        <v>399</v>
      </c>
      <c r="H20" s="172"/>
      <c r="I20" s="173"/>
      <c r="J20" s="26" t="s">
        <v>403</v>
      </c>
      <c r="K20" s="26" t="s">
        <v>419</v>
      </c>
      <c r="L20" s="27">
        <v>1</v>
      </c>
      <c r="M20" s="28">
        <v>860</v>
      </c>
      <c r="N20" s="55">
        <f t="shared" si="0"/>
        <v>860</v>
      </c>
      <c r="O20" s="104" t="s">
        <v>433</v>
      </c>
      <c r="P20" s="52"/>
    </row>
    <row r="21" spans="1:16" ht="15.6" x14ac:dyDescent="0.25">
      <c r="A21" s="172"/>
      <c r="B21" s="173"/>
      <c r="C21" s="159" t="s">
        <v>72</v>
      </c>
      <c r="D21" s="160"/>
      <c r="E21" s="172" t="s">
        <v>398</v>
      </c>
      <c r="F21" s="173"/>
      <c r="G21" s="89" t="s">
        <v>399</v>
      </c>
      <c r="H21" s="172"/>
      <c r="I21" s="173"/>
      <c r="J21" s="26" t="s">
        <v>404</v>
      </c>
      <c r="K21" s="26" t="s">
        <v>420</v>
      </c>
      <c r="L21" s="27">
        <v>2</v>
      </c>
      <c r="M21" s="28">
        <v>130</v>
      </c>
      <c r="N21" s="55">
        <f t="shared" si="0"/>
        <v>260</v>
      </c>
      <c r="O21" s="104" t="s">
        <v>433</v>
      </c>
      <c r="P21" s="52"/>
    </row>
    <row r="22" spans="1:16" ht="15.6" x14ac:dyDescent="0.25">
      <c r="A22" s="172"/>
      <c r="B22" s="173"/>
      <c r="C22" s="159" t="s">
        <v>72</v>
      </c>
      <c r="D22" s="160"/>
      <c r="E22" s="172" t="s">
        <v>398</v>
      </c>
      <c r="F22" s="173"/>
      <c r="G22" s="89" t="s">
        <v>399</v>
      </c>
      <c r="H22" s="172"/>
      <c r="I22" s="173"/>
      <c r="J22" s="26" t="s">
        <v>405</v>
      </c>
      <c r="K22" s="26" t="s">
        <v>421</v>
      </c>
      <c r="L22" s="27">
        <v>1</v>
      </c>
      <c r="M22" s="28">
        <v>960</v>
      </c>
      <c r="N22" s="55">
        <f t="shared" si="0"/>
        <v>960</v>
      </c>
      <c r="O22" s="104" t="s">
        <v>433</v>
      </c>
      <c r="P22" s="52"/>
    </row>
    <row r="23" spans="1:16" ht="15.6" x14ac:dyDescent="0.25">
      <c r="A23" s="172"/>
      <c r="B23" s="173"/>
      <c r="C23" s="159" t="s">
        <v>72</v>
      </c>
      <c r="D23" s="160"/>
      <c r="E23" s="172" t="s">
        <v>398</v>
      </c>
      <c r="F23" s="173"/>
      <c r="G23" s="89" t="s">
        <v>399</v>
      </c>
      <c r="H23" s="172"/>
      <c r="I23" s="173"/>
      <c r="J23" s="26" t="s">
        <v>406</v>
      </c>
      <c r="K23" s="26" t="s">
        <v>422</v>
      </c>
      <c r="L23" s="27">
        <v>1</v>
      </c>
      <c r="M23" s="28">
        <v>335</v>
      </c>
      <c r="N23" s="55">
        <f t="shared" si="0"/>
        <v>335</v>
      </c>
      <c r="O23" s="104" t="s">
        <v>433</v>
      </c>
      <c r="P23" s="52"/>
    </row>
    <row r="24" spans="1:16" ht="15.6" x14ac:dyDescent="0.25">
      <c r="A24" s="172"/>
      <c r="B24" s="173"/>
      <c r="C24" s="159" t="s">
        <v>72</v>
      </c>
      <c r="D24" s="160"/>
      <c r="E24" s="172" t="s">
        <v>398</v>
      </c>
      <c r="F24" s="173"/>
      <c r="G24" s="89" t="s">
        <v>399</v>
      </c>
      <c r="H24" s="172"/>
      <c r="I24" s="173"/>
      <c r="J24" s="26" t="s">
        <v>407</v>
      </c>
      <c r="K24" s="26" t="s">
        <v>423</v>
      </c>
      <c r="L24" s="27">
        <v>1</v>
      </c>
      <c r="M24" s="28">
        <v>585</v>
      </c>
      <c r="N24" s="55">
        <f t="shared" si="0"/>
        <v>585</v>
      </c>
      <c r="O24" s="104" t="s">
        <v>433</v>
      </c>
      <c r="P24" s="52"/>
    </row>
    <row r="25" spans="1:16" ht="15.6" x14ac:dyDescent="0.25">
      <c r="A25" s="172"/>
      <c r="B25" s="173"/>
      <c r="C25" s="159" t="s">
        <v>72</v>
      </c>
      <c r="D25" s="160"/>
      <c r="E25" s="172" t="s">
        <v>398</v>
      </c>
      <c r="F25" s="173"/>
      <c r="G25" s="89" t="s">
        <v>399</v>
      </c>
      <c r="H25" s="172"/>
      <c r="I25" s="173"/>
      <c r="J25" s="26" t="s">
        <v>408</v>
      </c>
      <c r="K25" s="26" t="s">
        <v>424</v>
      </c>
      <c r="L25" s="27">
        <v>2</v>
      </c>
      <c r="M25" s="28">
        <v>275</v>
      </c>
      <c r="N25" s="55">
        <f t="shared" si="0"/>
        <v>550</v>
      </c>
      <c r="O25" s="104" t="s">
        <v>433</v>
      </c>
      <c r="P25" s="52"/>
    </row>
    <row r="26" spans="1:16" ht="15.6" x14ac:dyDescent="0.25">
      <c r="A26" s="172"/>
      <c r="B26" s="173"/>
      <c r="C26" s="159" t="s">
        <v>72</v>
      </c>
      <c r="D26" s="160"/>
      <c r="E26" s="172" t="s">
        <v>398</v>
      </c>
      <c r="F26" s="173"/>
      <c r="G26" s="89" t="s">
        <v>399</v>
      </c>
      <c r="H26" s="172"/>
      <c r="I26" s="173"/>
      <c r="J26" s="26" t="s">
        <v>409</v>
      </c>
      <c r="K26" s="26" t="s">
        <v>425</v>
      </c>
      <c r="L26" s="27">
        <v>1</v>
      </c>
      <c r="M26" s="28">
        <v>940</v>
      </c>
      <c r="N26" s="55">
        <f t="shared" si="0"/>
        <v>940</v>
      </c>
      <c r="O26" s="104" t="s">
        <v>433</v>
      </c>
      <c r="P26" s="52"/>
    </row>
    <row r="27" spans="1:16" ht="46.8" x14ac:dyDescent="0.25">
      <c r="A27" s="172"/>
      <c r="B27" s="173"/>
      <c r="C27" s="159" t="s">
        <v>72</v>
      </c>
      <c r="D27" s="160"/>
      <c r="E27" s="172" t="s">
        <v>398</v>
      </c>
      <c r="F27" s="173"/>
      <c r="G27" s="89" t="s">
        <v>399</v>
      </c>
      <c r="H27" s="172"/>
      <c r="I27" s="173"/>
      <c r="J27" s="26" t="s">
        <v>410</v>
      </c>
      <c r="K27" s="26" t="s">
        <v>426</v>
      </c>
      <c r="L27" s="27">
        <v>1</v>
      </c>
      <c r="M27" s="28">
        <v>250</v>
      </c>
      <c r="N27" s="55">
        <f t="shared" si="0"/>
        <v>250</v>
      </c>
      <c r="O27" s="104" t="s">
        <v>433</v>
      </c>
      <c r="P27" s="52"/>
    </row>
    <row r="28" spans="1:16" ht="15.6" x14ac:dyDescent="0.25">
      <c r="A28" s="172"/>
      <c r="B28" s="173"/>
      <c r="C28" s="159" t="s">
        <v>72</v>
      </c>
      <c r="D28" s="160"/>
      <c r="E28" s="172" t="s">
        <v>398</v>
      </c>
      <c r="F28" s="173"/>
      <c r="G28" s="89" t="s">
        <v>399</v>
      </c>
      <c r="H28" s="172" t="s">
        <v>415</v>
      </c>
      <c r="I28" s="173"/>
      <c r="J28" s="26" t="s">
        <v>411</v>
      </c>
      <c r="K28" s="26" t="s">
        <v>427</v>
      </c>
      <c r="L28" s="27">
        <v>10</v>
      </c>
      <c r="M28" s="28">
        <v>110</v>
      </c>
      <c r="N28" s="55">
        <f t="shared" si="0"/>
        <v>1100</v>
      </c>
      <c r="O28" s="104" t="s">
        <v>433</v>
      </c>
      <c r="P28" s="52"/>
    </row>
    <row r="29" spans="1:16" ht="15.6" x14ac:dyDescent="0.25">
      <c r="A29" s="172"/>
      <c r="B29" s="173"/>
      <c r="C29" s="159" t="s">
        <v>72</v>
      </c>
      <c r="D29" s="160"/>
      <c r="E29" s="172" t="s">
        <v>398</v>
      </c>
      <c r="F29" s="173"/>
      <c r="G29" s="89" t="s">
        <v>399</v>
      </c>
      <c r="H29" s="172"/>
      <c r="I29" s="173"/>
      <c r="J29" s="26" t="s">
        <v>412</v>
      </c>
      <c r="K29" s="26" t="s">
        <v>428</v>
      </c>
      <c r="L29" s="27">
        <v>4</v>
      </c>
      <c r="M29" s="28">
        <v>184</v>
      </c>
      <c r="N29" s="55">
        <f t="shared" si="0"/>
        <v>736</v>
      </c>
      <c r="O29" s="104" t="s">
        <v>433</v>
      </c>
      <c r="P29" s="52"/>
    </row>
    <row r="30" spans="1:16" ht="15.6" x14ac:dyDescent="0.25">
      <c r="A30" s="172"/>
      <c r="B30" s="173"/>
      <c r="C30" s="159" t="s">
        <v>72</v>
      </c>
      <c r="D30" s="160"/>
      <c r="E30" s="172" t="s">
        <v>398</v>
      </c>
      <c r="F30" s="173"/>
      <c r="G30" s="89" t="s">
        <v>399</v>
      </c>
      <c r="H30" s="172"/>
      <c r="I30" s="173"/>
      <c r="J30" s="26" t="s">
        <v>413</v>
      </c>
      <c r="K30" s="26" t="s">
        <v>429</v>
      </c>
      <c r="L30" s="27">
        <v>3</v>
      </c>
      <c r="M30" s="28">
        <v>365</v>
      </c>
      <c r="N30" s="55">
        <f t="shared" si="0"/>
        <v>1095</v>
      </c>
      <c r="O30" s="104" t="s">
        <v>433</v>
      </c>
      <c r="P30" s="52"/>
    </row>
    <row r="31" spans="1:16" ht="15.6" x14ac:dyDescent="0.25">
      <c r="A31" s="172"/>
      <c r="B31" s="173"/>
      <c r="C31" s="159" t="s">
        <v>72</v>
      </c>
      <c r="D31" s="160"/>
      <c r="E31" s="172" t="s">
        <v>398</v>
      </c>
      <c r="F31" s="173"/>
      <c r="G31" s="89" t="s">
        <v>399</v>
      </c>
      <c r="H31" s="172"/>
      <c r="I31" s="173"/>
      <c r="J31" s="26" t="s">
        <v>414</v>
      </c>
      <c r="K31" s="26" t="s">
        <v>430</v>
      </c>
      <c r="L31" s="27">
        <v>1</v>
      </c>
      <c r="M31" s="28">
        <v>295</v>
      </c>
      <c r="N31" s="55">
        <f t="shared" si="0"/>
        <v>295</v>
      </c>
      <c r="O31" s="104" t="s">
        <v>433</v>
      </c>
      <c r="P31" s="52"/>
    </row>
    <row r="32" spans="1:16" ht="46.8" x14ac:dyDescent="0.25">
      <c r="A32" s="172"/>
      <c r="B32" s="173"/>
      <c r="C32" s="159" t="s">
        <v>102</v>
      </c>
      <c r="D32" s="160"/>
      <c r="E32" s="172" t="s">
        <v>431</v>
      </c>
      <c r="F32" s="173"/>
      <c r="G32" s="26" t="s">
        <v>431</v>
      </c>
      <c r="H32" s="172"/>
      <c r="I32" s="173"/>
      <c r="J32" s="26" t="s">
        <v>432</v>
      </c>
      <c r="K32" s="26"/>
      <c r="L32" s="27">
        <v>1</v>
      </c>
      <c r="M32" s="28">
        <v>11941.9</v>
      </c>
      <c r="N32" s="55">
        <f t="shared" si="0"/>
        <v>11941.9</v>
      </c>
      <c r="O32" s="104" t="s">
        <v>433</v>
      </c>
      <c r="P32" s="52"/>
    </row>
    <row r="33" spans="1:16" ht="15.6" x14ac:dyDescent="0.25">
      <c r="A33" s="172"/>
      <c r="B33" s="173"/>
      <c r="C33" s="159"/>
      <c r="D33" s="160"/>
      <c r="E33" s="172"/>
      <c r="F33" s="173"/>
      <c r="G33" s="26"/>
      <c r="H33" s="172"/>
      <c r="I33" s="173"/>
      <c r="J33" s="26"/>
      <c r="K33" s="26"/>
      <c r="L33" s="27"/>
      <c r="M33" s="28"/>
      <c r="N33" s="55">
        <f t="shared" si="0"/>
        <v>0</v>
      </c>
      <c r="O33" s="25"/>
      <c r="P33" s="52"/>
    </row>
    <row r="34" spans="1:16" ht="15.6" x14ac:dyDescent="0.25">
      <c r="A34" s="172"/>
      <c r="B34" s="173"/>
      <c r="C34" s="159"/>
      <c r="D34" s="160"/>
      <c r="E34" s="172"/>
      <c r="F34" s="173"/>
      <c r="G34" s="26"/>
      <c r="H34" s="172"/>
      <c r="I34" s="173"/>
      <c r="J34" s="26"/>
      <c r="K34" s="26"/>
      <c r="L34" s="27"/>
      <c r="M34" s="28"/>
      <c r="N34" s="55">
        <f t="shared" si="0"/>
        <v>0</v>
      </c>
      <c r="O34" s="25"/>
      <c r="P34" s="52"/>
    </row>
    <row r="35" spans="1:16" ht="15.6" x14ac:dyDescent="0.25">
      <c r="A35" s="172"/>
      <c r="B35" s="173"/>
      <c r="C35" s="159"/>
      <c r="D35" s="160"/>
      <c r="E35" s="172"/>
      <c r="F35" s="173"/>
      <c r="G35" s="26"/>
      <c r="H35" s="172"/>
      <c r="I35" s="173"/>
      <c r="J35" s="26"/>
      <c r="K35" s="26"/>
      <c r="L35" s="27"/>
      <c r="M35" s="28"/>
      <c r="N35" s="55">
        <f t="shared" si="0"/>
        <v>0</v>
      </c>
      <c r="O35" s="25"/>
      <c r="P35" s="52"/>
    </row>
    <row r="36" spans="1:16" ht="15.6" x14ac:dyDescent="0.25">
      <c r="A36" s="172"/>
      <c r="B36" s="173"/>
      <c r="C36" s="159"/>
      <c r="D36" s="160"/>
      <c r="E36" s="172"/>
      <c r="F36" s="173"/>
      <c r="G36" s="26"/>
      <c r="H36" s="172"/>
      <c r="I36" s="173"/>
      <c r="J36" s="26"/>
      <c r="K36" s="26"/>
      <c r="L36" s="27"/>
      <c r="M36" s="28"/>
      <c r="N36" s="55">
        <f t="shared" si="0"/>
        <v>0</v>
      </c>
      <c r="O36" s="25"/>
      <c r="P36" s="52"/>
    </row>
    <row r="37" spans="1:16" ht="15.6" x14ac:dyDescent="0.25">
      <c r="A37" s="172"/>
      <c r="B37" s="173"/>
      <c r="C37" s="159"/>
      <c r="D37" s="160"/>
      <c r="E37" s="172"/>
      <c r="F37" s="173"/>
      <c r="G37" s="26"/>
      <c r="H37" s="172"/>
      <c r="I37" s="173"/>
      <c r="J37" s="26"/>
      <c r="K37" s="26"/>
      <c r="L37" s="27"/>
      <c r="M37" s="28"/>
      <c r="N37" s="55">
        <f t="shared" si="0"/>
        <v>0</v>
      </c>
      <c r="O37" s="25"/>
      <c r="P37" s="52"/>
    </row>
    <row r="38" spans="1:16" ht="15.6" x14ac:dyDescent="0.25">
      <c r="A38" s="172"/>
      <c r="B38" s="173"/>
      <c r="C38" s="159"/>
      <c r="D38" s="160"/>
      <c r="E38" s="172"/>
      <c r="F38" s="173"/>
      <c r="G38" s="26"/>
      <c r="H38" s="172"/>
      <c r="I38" s="173"/>
      <c r="J38" s="26"/>
      <c r="K38" s="26"/>
      <c r="L38" s="27"/>
      <c r="M38" s="28"/>
      <c r="N38" s="55">
        <f t="shared" si="0"/>
        <v>0</v>
      </c>
      <c r="O38" s="25"/>
      <c r="P38" s="52"/>
    </row>
    <row r="39" spans="1:16" ht="15.6" x14ac:dyDescent="0.25">
      <c r="A39" s="172"/>
      <c r="B39" s="173"/>
      <c r="C39" s="159"/>
      <c r="D39" s="160"/>
      <c r="E39" s="172"/>
      <c r="F39" s="173"/>
      <c r="G39" s="26"/>
      <c r="H39" s="172"/>
      <c r="I39" s="173"/>
      <c r="J39" s="26"/>
      <c r="K39" s="26"/>
      <c r="L39" s="27"/>
      <c r="M39" s="28"/>
      <c r="N39" s="55">
        <f t="shared" si="0"/>
        <v>0</v>
      </c>
      <c r="O39" s="25"/>
      <c r="P39" s="52"/>
    </row>
    <row r="40" spans="1:16" ht="15.6" x14ac:dyDescent="0.25">
      <c r="A40" s="172"/>
      <c r="B40" s="173"/>
      <c r="C40" s="159"/>
      <c r="D40" s="160"/>
      <c r="E40" s="172"/>
      <c r="F40" s="173"/>
      <c r="G40" s="26"/>
      <c r="H40" s="172"/>
      <c r="I40" s="173"/>
      <c r="J40" s="26"/>
      <c r="K40" s="26"/>
      <c r="L40" s="27"/>
      <c r="M40" s="28"/>
      <c r="N40" s="55">
        <f t="shared" si="0"/>
        <v>0</v>
      </c>
      <c r="O40" s="25"/>
      <c r="P40" s="52"/>
    </row>
    <row r="41" spans="1:16" ht="15.6" x14ac:dyDescent="0.25">
      <c r="A41" s="172"/>
      <c r="B41" s="173"/>
      <c r="C41" s="159"/>
      <c r="D41" s="160"/>
      <c r="E41" s="172"/>
      <c r="F41" s="173"/>
      <c r="G41" s="26"/>
      <c r="H41" s="172"/>
      <c r="I41" s="173"/>
      <c r="J41" s="26"/>
      <c r="K41" s="26"/>
      <c r="L41" s="27"/>
      <c r="M41" s="28"/>
      <c r="N41" s="55">
        <f t="shared" si="0"/>
        <v>0</v>
      </c>
      <c r="O41" s="25"/>
      <c r="P41" s="52"/>
    </row>
    <row r="42" spans="1:16" ht="15.6" x14ac:dyDescent="0.25">
      <c r="A42" s="172"/>
      <c r="B42" s="173"/>
      <c r="C42" s="159"/>
      <c r="D42" s="160"/>
      <c r="E42" s="172"/>
      <c r="F42" s="173"/>
      <c r="G42" s="26"/>
      <c r="H42" s="172"/>
      <c r="I42" s="173"/>
      <c r="J42" s="26"/>
      <c r="K42" s="26"/>
      <c r="L42" s="27"/>
      <c r="M42" s="28"/>
      <c r="N42" s="55">
        <f t="shared" si="0"/>
        <v>0</v>
      </c>
      <c r="O42" s="25"/>
      <c r="P42" s="52"/>
    </row>
    <row r="43" spans="1:16" ht="15.6" x14ac:dyDescent="0.25">
      <c r="A43" s="172"/>
      <c r="B43" s="173"/>
      <c r="C43" s="159"/>
      <c r="D43" s="160"/>
      <c r="E43" s="172"/>
      <c r="F43" s="173"/>
      <c r="G43" s="26"/>
      <c r="H43" s="172"/>
      <c r="I43" s="173"/>
      <c r="J43" s="26"/>
      <c r="K43" s="26"/>
      <c r="L43" s="27"/>
      <c r="M43" s="28"/>
      <c r="N43" s="55">
        <f t="shared" si="0"/>
        <v>0</v>
      </c>
      <c r="O43" s="25"/>
      <c r="P43" s="52"/>
    </row>
    <row r="44" spans="1:16" ht="15.6" x14ac:dyDescent="0.25">
      <c r="A44" s="172"/>
      <c r="B44" s="173"/>
      <c r="C44" s="159"/>
      <c r="D44" s="160"/>
      <c r="E44" s="172"/>
      <c r="F44" s="173"/>
      <c r="G44" s="26"/>
      <c r="H44" s="172"/>
      <c r="I44" s="173"/>
      <c r="J44" s="26"/>
      <c r="K44" s="26"/>
      <c r="L44" s="27"/>
      <c r="M44" s="28"/>
      <c r="N44" s="55">
        <f t="shared" si="0"/>
        <v>0</v>
      </c>
      <c r="O44" s="25"/>
      <c r="P44" s="52"/>
    </row>
    <row r="45" spans="1:16" ht="15.6" x14ac:dyDescent="0.25">
      <c r="A45" s="172"/>
      <c r="B45" s="173"/>
      <c r="C45" s="159"/>
      <c r="D45" s="160"/>
      <c r="E45" s="172"/>
      <c r="F45" s="173"/>
      <c r="G45" s="26"/>
      <c r="H45" s="172"/>
      <c r="I45" s="173"/>
      <c r="J45" s="26"/>
      <c r="K45" s="26"/>
      <c r="L45" s="27"/>
      <c r="M45" s="28"/>
      <c r="N45" s="55">
        <f t="shared" si="0"/>
        <v>0</v>
      </c>
      <c r="O45" s="25"/>
      <c r="P45" s="52"/>
    </row>
    <row r="46" spans="1:16" ht="15.6" x14ac:dyDescent="0.25">
      <c r="A46" s="172"/>
      <c r="B46" s="173"/>
      <c r="C46" s="159"/>
      <c r="D46" s="160"/>
      <c r="E46" s="172"/>
      <c r="F46" s="173"/>
      <c r="G46" s="26"/>
      <c r="H46" s="172"/>
      <c r="I46" s="173"/>
      <c r="J46" s="26"/>
      <c r="K46" s="26"/>
      <c r="L46" s="27"/>
      <c r="M46" s="28"/>
      <c r="N46" s="55">
        <f t="shared" si="0"/>
        <v>0</v>
      </c>
      <c r="O46" s="25"/>
      <c r="P46" s="52"/>
    </row>
    <row r="47" spans="1:16" ht="15.6" x14ac:dyDescent="0.25">
      <c r="A47" s="172"/>
      <c r="B47" s="173"/>
      <c r="C47" s="159"/>
      <c r="D47" s="160"/>
      <c r="E47" s="172"/>
      <c r="F47" s="173"/>
      <c r="G47" s="26"/>
      <c r="H47" s="172"/>
      <c r="I47" s="173"/>
      <c r="J47" s="26"/>
      <c r="K47" s="26"/>
      <c r="L47" s="27"/>
      <c r="M47" s="28"/>
      <c r="N47" s="55">
        <f t="shared" si="0"/>
        <v>0</v>
      </c>
      <c r="O47" s="25"/>
      <c r="P47" s="52"/>
    </row>
    <row r="48" spans="1:16" ht="15.6" x14ac:dyDescent="0.25">
      <c r="A48" s="172"/>
      <c r="B48" s="173"/>
      <c r="C48" s="159"/>
      <c r="D48" s="160"/>
      <c r="E48" s="172"/>
      <c r="F48" s="173"/>
      <c r="G48" s="26"/>
      <c r="H48" s="172"/>
      <c r="I48" s="173"/>
      <c r="J48" s="26"/>
      <c r="K48" s="26"/>
      <c r="L48" s="27"/>
      <c r="M48" s="28"/>
      <c r="N48" s="55">
        <f t="shared" si="0"/>
        <v>0</v>
      </c>
      <c r="O48" s="25"/>
      <c r="P48" s="52"/>
    </row>
    <row r="49" spans="1:16" ht="15.6" x14ac:dyDescent="0.25">
      <c r="A49" s="172"/>
      <c r="B49" s="173"/>
      <c r="C49" s="159"/>
      <c r="D49" s="160"/>
      <c r="E49" s="172"/>
      <c r="F49" s="173"/>
      <c r="G49" s="26"/>
      <c r="H49" s="172"/>
      <c r="I49" s="173"/>
      <c r="J49" s="26"/>
      <c r="K49" s="26"/>
      <c r="L49" s="27"/>
      <c r="M49" s="28"/>
      <c r="N49" s="55">
        <f t="shared" si="0"/>
        <v>0</v>
      </c>
      <c r="O49" s="25"/>
      <c r="P49" s="52"/>
    </row>
    <row r="50" spans="1:16" ht="15.6" x14ac:dyDescent="0.25">
      <c r="A50" s="172"/>
      <c r="B50" s="173"/>
      <c r="C50" s="159"/>
      <c r="D50" s="160"/>
      <c r="E50" s="172"/>
      <c r="F50" s="173"/>
      <c r="G50" s="26"/>
      <c r="H50" s="172"/>
      <c r="I50" s="173"/>
      <c r="J50" s="26"/>
      <c r="K50" s="26"/>
      <c r="L50" s="27"/>
      <c r="M50" s="28"/>
      <c r="N50" s="55">
        <f t="shared" si="0"/>
        <v>0</v>
      </c>
      <c r="O50" s="25"/>
      <c r="P50" s="52"/>
    </row>
    <row r="51" spans="1:16" ht="15.6" x14ac:dyDescent="0.25">
      <c r="A51" s="172"/>
      <c r="B51" s="173"/>
      <c r="C51" s="159"/>
      <c r="D51" s="160"/>
      <c r="E51" s="172"/>
      <c r="F51" s="173"/>
      <c r="G51" s="26"/>
      <c r="H51" s="172"/>
      <c r="I51" s="173"/>
      <c r="J51" s="26"/>
      <c r="K51" s="26"/>
      <c r="L51" s="27"/>
      <c r="M51" s="28"/>
      <c r="N51" s="55">
        <f t="shared" si="0"/>
        <v>0</v>
      </c>
      <c r="O51" s="25"/>
      <c r="P51" s="52"/>
    </row>
    <row r="52" spans="1:16" ht="15.6" x14ac:dyDescent="0.25">
      <c r="A52" s="172"/>
      <c r="B52" s="173"/>
      <c r="C52" s="159"/>
      <c r="D52" s="160"/>
      <c r="E52" s="172"/>
      <c r="F52" s="173"/>
      <c r="G52" s="26"/>
      <c r="H52" s="172"/>
      <c r="I52" s="173"/>
      <c r="J52" s="26"/>
      <c r="K52" s="26"/>
      <c r="L52" s="27"/>
      <c r="M52" s="28"/>
      <c r="N52" s="55">
        <f t="shared" si="0"/>
        <v>0</v>
      </c>
      <c r="O52" s="25"/>
      <c r="P52" s="52"/>
    </row>
    <row r="53" spans="1:16" ht="15.6" x14ac:dyDescent="0.25">
      <c r="A53" s="172"/>
      <c r="B53" s="173"/>
      <c r="C53" s="159"/>
      <c r="D53" s="160"/>
      <c r="E53" s="172"/>
      <c r="F53" s="173"/>
      <c r="G53" s="26"/>
      <c r="H53" s="172"/>
      <c r="I53" s="173"/>
      <c r="J53" s="26"/>
      <c r="K53" s="26"/>
      <c r="L53" s="27"/>
      <c r="M53" s="28"/>
      <c r="N53" s="55">
        <f t="shared" si="0"/>
        <v>0</v>
      </c>
      <c r="O53" s="25"/>
      <c r="P53" s="52"/>
    </row>
    <row r="54" spans="1:16" ht="15.6" x14ac:dyDescent="0.25">
      <c r="A54" s="172"/>
      <c r="B54" s="173"/>
      <c r="C54" s="159"/>
      <c r="D54" s="160"/>
      <c r="E54" s="172"/>
      <c r="F54" s="173"/>
      <c r="G54" s="26"/>
      <c r="H54" s="172"/>
      <c r="I54" s="173"/>
      <c r="J54" s="26"/>
      <c r="K54" s="26"/>
      <c r="L54" s="27"/>
      <c r="M54" s="28"/>
      <c r="N54" s="55">
        <f t="shared" si="0"/>
        <v>0</v>
      </c>
      <c r="O54" s="25"/>
      <c r="P54" s="52"/>
    </row>
    <row r="55" spans="1:16" ht="15.6" x14ac:dyDescent="0.25">
      <c r="A55" s="172"/>
      <c r="B55" s="173"/>
      <c r="C55" s="159"/>
      <c r="D55" s="160"/>
      <c r="E55" s="172"/>
      <c r="F55" s="173"/>
      <c r="G55" s="26"/>
      <c r="H55" s="172"/>
      <c r="I55" s="173"/>
      <c r="J55" s="26"/>
      <c r="K55" s="26"/>
      <c r="L55" s="27"/>
      <c r="M55" s="28"/>
      <c r="N55" s="55">
        <f t="shared" si="0"/>
        <v>0</v>
      </c>
      <c r="O55" s="25"/>
      <c r="P55" s="52"/>
    </row>
    <row r="56" spans="1:16" ht="15.6" x14ac:dyDescent="0.25">
      <c r="A56" s="172"/>
      <c r="B56" s="173"/>
      <c r="C56" s="159"/>
      <c r="D56" s="160"/>
      <c r="E56" s="172"/>
      <c r="F56" s="173"/>
      <c r="G56" s="26"/>
      <c r="H56" s="172"/>
      <c r="I56" s="173"/>
      <c r="J56" s="26"/>
      <c r="K56" s="26"/>
      <c r="L56" s="27"/>
      <c r="M56" s="28"/>
      <c r="N56" s="55">
        <f t="shared" si="0"/>
        <v>0</v>
      </c>
      <c r="O56" s="25"/>
      <c r="P56" s="52"/>
    </row>
    <row r="57" spans="1:16" ht="15.6" x14ac:dyDescent="0.25">
      <c r="A57" s="172"/>
      <c r="B57" s="173"/>
      <c r="C57" s="159"/>
      <c r="D57" s="160"/>
      <c r="E57" s="172"/>
      <c r="F57" s="173"/>
      <c r="G57" s="26"/>
      <c r="H57" s="172"/>
      <c r="I57" s="173"/>
      <c r="J57" s="26"/>
      <c r="K57" s="26"/>
      <c r="L57" s="27"/>
      <c r="M57" s="28"/>
      <c r="N57" s="55">
        <f t="shared" si="0"/>
        <v>0</v>
      </c>
      <c r="O57" s="25"/>
      <c r="P57" s="52"/>
    </row>
    <row r="58" spans="1:16" ht="15.6" x14ac:dyDescent="0.25">
      <c r="A58" s="172"/>
      <c r="B58" s="173"/>
      <c r="C58" s="159"/>
      <c r="D58" s="160"/>
      <c r="E58" s="172"/>
      <c r="F58" s="173"/>
      <c r="G58" s="26"/>
      <c r="H58" s="172"/>
      <c r="I58" s="173"/>
      <c r="J58" s="26"/>
      <c r="K58" s="26"/>
      <c r="L58" s="27"/>
      <c r="M58" s="28"/>
      <c r="N58" s="55">
        <f t="shared" si="0"/>
        <v>0</v>
      </c>
      <c r="O58" s="25"/>
      <c r="P58" s="52"/>
    </row>
    <row r="59" spans="1:16" ht="15.6" x14ac:dyDescent="0.25">
      <c r="A59" s="172"/>
      <c r="B59" s="173"/>
      <c r="C59" s="159"/>
      <c r="D59" s="160"/>
      <c r="E59" s="172"/>
      <c r="F59" s="173"/>
      <c r="G59" s="26"/>
      <c r="H59" s="172"/>
      <c r="I59" s="173"/>
      <c r="J59" s="26"/>
      <c r="K59" s="26"/>
      <c r="L59" s="27"/>
      <c r="M59" s="28"/>
      <c r="N59" s="55">
        <f t="shared" ref="N59:N122" si="2">$L59*$M59</f>
        <v>0</v>
      </c>
      <c r="O59" s="25"/>
      <c r="P59" s="52"/>
    </row>
    <row r="60" spans="1:16" ht="15.6" x14ac:dyDescent="0.25">
      <c r="A60" s="172"/>
      <c r="B60" s="173"/>
      <c r="C60" s="159"/>
      <c r="D60" s="160"/>
      <c r="E60" s="172"/>
      <c r="F60" s="173"/>
      <c r="G60" s="26"/>
      <c r="H60" s="172"/>
      <c r="I60" s="173"/>
      <c r="J60" s="26"/>
      <c r="K60" s="26"/>
      <c r="L60" s="27"/>
      <c r="M60" s="28"/>
      <c r="N60" s="55">
        <f t="shared" si="2"/>
        <v>0</v>
      </c>
      <c r="O60" s="25"/>
      <c r="P60" s="52"/>
    </row>
    <row r="61" spans="1:16" ht="15.6" x14ac:dyDescent="0.25">
      <c r="A61" s="172"/>
      <c r="B61" s="173"/>
      <c r="C61" s="159"/>
      <c r="D61" s="160"/>
      <c r="E61" s="172"/>
      <c r="F61" s="173"/>
      <c r="G61" s="26"/>
      <c r="H61" s="172"/>
      <c r="I61" s="173"/>
      <c r="J61" s="26"/>
      <c r="K61" s="26"/>
      <c r="L61" s="27"/>
      <c r="M61" s="28"/>
      <c r="N61" s="55">
        <f t="shared" si="2"/>
        <v>0</v>
      </c>
      <c r="O61" s="25"/>
      <c r="P61" s="52"/>
    </row>
    <row r="62" spans="1:16" ht="15.6" x14ac:dyDescent="0.25">
      <c r="A62" s="172"/>
      <c r="B62" s="173"/>
      <c r="C62" s="159"/>
      <c r="D62" s="160"/>
      <c r="E62" s="172"/>
      <c r="F62" s="173"/>
      <c r="G62" s="26"/>
      <c r="H62" s="172"/>
      <c r="I62" s="173"/>
      <c r="J62" s="26"/>
      <c r="K62" s="26"/>
      <c r="L62" s="27"/>
      <c r="M62" s="28"/>
      <c r="N62" s="55">
        <f t="shared" si="2"/>
        <v>0</v>
      </c>
      <c r="O62" s="25"/>
      <c r="P62" s="52"/>
    </row>
    <row r="63" spans="1:16" ht="15.6" x14ac:dyDescent="0.25">
      <c r="A63" s="172"/>
      <c r="B63" s="173"/>
      <c r="C63" s="159"/>
      <c r="D63" s="160"/>
      <c r="E63" s="172"/>
      <c r="F63" s="173"/>
      <c r="G63" s="26"/>
      <c r="H63" s="172"/>
      <c r="I63" s="173"/>
      <c r="J63" s="26"/>
      <c r="K63" s="26"/>
      <c r="L63" s="27"/>
      <c r="M63" s="28"/>
      <c r="N63" s="55">
        <f t="shared" si="2"/>
        <v>0</v>
      </c>
      <c r="O63" s="25"/>
      <c r="P63" s="52"/>
    </row>
    <row r="64" spans="1:16" ht="15.6" x14ac:dyDescent="0.25">
      <c r="A64" s="172"/>
      <c r="B64" s="173"/>
      <c r="C64" s="159"/>
      <c r="D64" s="160"/>
      <c r="E64" s="172"/>
      <c r="F64" s="173"/>
      <c r="G64" s="26"/>
      <c r="H64" s="172"/>
      <c r="I64" s="173"/>
      <c r="J64" s="26"/>
      <c r="K64" s="26"/>
      <c r="L64" s="27"/>
      <c r="M64" s="28"/>
      <c r="N64" s="55">
        <f t="shared" si="2"/>
        <v>0</v>
      </c>
      <c r="O64" s="25"/>
      <c r="P64" s="52"/>
    </row>
    <row r="65" spans="1:16" ht="15.6" x14ac:dyDescent="0.25">
      <c r="A65" s="172"/>
      <c r="B65" s="173"/>
      <c r="C65" s="159"/>
      <c r="D65" s="160"/>
      <c r="E65" s="172"/>
      <c r="F65" s="173"/>
      <c r="G65" s="26"/>
      <c r="H65" s="172"/>
      <c r="I65" s="173"/>
      <c r="J65" s="26"/>
      <c r="K65" s="26"/>
      <c r="L65" s="27"/>
      <c r="M65" s="28"/>
      <c r="N65" s="55">
        <f t="shared" si="2"/>
        <v>0</v>
      </c>
      <c r="O65" s="25"/>
      <c r="P65" s="52"/>
    </row>
    <row r="66" spans="1:16" ht="15.6" x14ac:dyDescent="0.25">
      <c r="A66" s="172"/>
      <c r="B66" s="173"/>
      <c r="C66" s="159"/>
      <c r="D66" s="160"/>
      <c r="E66" s="172"/>
      <c r="F66" s="173"/>
      <c r="G66" s="26"/>
      <c r="H66" s="172"/>
      <c r="I66" s="173"/>
      <c r="J66" s="26"/>
      <c r="K66" s="26"/>
      <c r="L66" s="27"/>
      <c r="M66" s="28"/>
      <c r="N66" s="55">
        <f t="shared" si="2"/>
        <v>0</v>
      </c>
      <c r="O66" s="25"/>
      <c r="P66" s="52"/>
    </row>
    <row r="67" spans="1:16" ht="15.6" x14ac:dyDescent="0.25">
      <c r="A67" s="172"/>
      <c r="B67" s="173"/>
      <c r="C67" s="159"/>
      <c r="D67" s="160"/>
      <c r="E67" s="172"/>
      <c r="F67" s="173"/>
      <c r="G67" s="26"/>
      <c r="H67" s="172"/>
      <c r="I67" s="173"/>
      <c r="J67" s="26"/>
      <c r="K67" s="26"/>
      <c r="L67" s="27"/>
      <c r="M67" s="28"/>
      <c r="N67" s="55">
        <f t="shared" si="2"/>
        <v>0</v>
      </c>
      <c r="O67" s="25"/>
      <c r="P67" s="52"/>
    </row>
    <row r="68" spans="1:16" ht="15.6" x14ac:dyDescent="0.25">
      <c r="A68" s="172"/>
      <c r="B68" s="173"/>
      <c r="C68" s="159"/>
      <c r="D68" s="160"/>
      <c r="E68" s="172"/>
      <c r="F68" s="173"/>
      <c r="G68" s="26"/>
      <c r="H68" s="172"/>
      <c r="I68" s="173"/>
      <c r="J68" s="26"/>
      <c r="K68" s="26"/>
      <c r="L68" s="27"/>
      <c r="M68" s="28"/>
      <c r="N68" s="55">
        <f t="shared" si="2"/>
        <v>0</v>
      </c>
      <c r="O68" s="25"/>
      <c r="P68" s="52"/>
    </row>
    <row r="69" spans="1:16" ht="15.6" x14ac:dyDescent="0.25">
      <c r="A69" s="172"/>
      <c r="B69" s="173"/>
      <c r="C69" s="159"/>
      <c r="D69" s="160"/>
      <c r="E69" s="172"/>
      <c r="F69" s="173"/>
      <c r="G69" s="26"/>
      <c r="H69" s="172"/>
      <c r="I69" s="173"/>
      <c r="J69" s="26"/>
      <c r="K69" s="26"/>
      <c r="L69" s="27"/>
      <c r="M69" s="28"/>
      <c r="N69" s="55">
        <f t="shared" si="2"/>
        <v>0</v>
      </c>
      <c r="O69" s="25"/>
      <c r="P69" s="52"/>
    </row>
    <row r="70" spans="1:16" ht="15.6" x14ac:dyDescent="0.25">
      <c r="A70" s="172"/>
      <c r="B70" s="173"/>
      <c r="C70" s="159"/>
      <c r="D70" s="160"/>
      <c r="E70" s="172"/>
      <c r="F70" s="173"/>
      <c r="G70" s="26"/>
      <c r="H70" s="172"/>
      <c r="I70" s="173"/>
      <c r="J70" s="26"/>
      <c r="K70" s="26"/>
      <c r="L70" s="27"/>
      <c r="M70" s="28"/>
      <c r="N70" s="55">
        <f t="shared" si="2"/>
        <v>0</v>
      </c>
      <c r="O70" s="25"/>
      <c r="P70" s="52"/>
    </row>
    <row r="71" spans="1:16" ht="15.6" x14ac:dyDescent="0.25">
      <c r="A71" s="172"/>
      <c r="B71" s="173"/>
      <c r="C71" s="159"/>
      <c r="D71" s="160"/>
      <c r="E71" s="172"/>
      <c r="F71" s="173"/>
      <c r="G71" s="26"/>
      <c r="H71" s="172"/>
      <c r="I71" s="173"/>
      <c r="J71" s="26"/>
      <c r="K71" s="26"/>
      <c r="L71" s="27"/>
      <c r="M71" s="28"/>
      <c r="N71" s="55">
        <f t="shared" si="2"/>
        <v>0</v>
      </c>
      <c r="O71" s="25"/>
      <c r="P71" s="52"/>
    </row>
    <row r="72" spans="1:16" ht="15.6" x14ac:dyDescent="0.25">
      <c r="A72" s="172"/>
      <c r="B72" s="173"/>
      <c r="C72" s="159"/>
      <c r="D72" s="160"/>
      <c r="E72" s="172"/>
      <c r="F72" s="173"/>
      <c r="G72" s="26"/>
      <c r="H72" s="172"/>
      <c r="I72" s="173"/>
      <c r="J72" s="26"/>
      <c r="K72" s="26"/>
      <c r="L72" s="27"/>
      <c r="M72" s="28"/>
      <c r="N72" s="55">
        <f t="shared" si="2"/>
        <v>0</v>
      </c>
      <c r="O72" s="25"/>
      <c r="P72" s="52"/>
    </row>
    <row r="73" spans="1:16" ht="15.6" x14ac:dyDescent="0.25">
      <c r="A73" s="172"/>
      <c r="B73" s="173"/>
      <c r="C73" s="159"/>
      <c r="D73" s="160"/>
      <c r="E73" s="172"/>
      <c r="F73" s="173"/>
      <c r="G73" s="26"/>
      <c r="H73" s="172"/>
      <c r="I73" s="173"/>
      <c r="J73" s="26"/>
      <c r="K73" s="26"/>
      <c r="L73" s="27"/>
      <c r="M73" s="28"/>
      <c r="N73" s="55">
        <f t="shared" si="2"/>
        <v>0</v>
      </c>
      <c r="O73" s="25"/>
      <c r="P73" s="52"/>
    </row>
    <row r="74" spans="1:16" ht="15.6" x14ac:dyDescent="0.25">
      <c r="A74" s="172"/>
      <c r="B74" s="173"/>
      <c r="C74" s="159"/>
      <c r="D74" s="160"/>
      <c r="E74" s="172"/>
      <c r="F74" s="173"/>
      <c r="G74" s="26"/>
      <c r="H74" s="172"/>
      <c r="I74" s="173"/>
      <c r="J74" s="26"/>
      <c r="K74" s="26"/>
      <c r="L74" s="27"/>
      <c r="M74" s="28"/>
      <c r="N74" s="55">
        <f t="shared" si="2"/>
        <v>0</v>
      </c>
      <c r="O74" s="25"/>
      <c r="P74" s="52"/>
    </row>
    <row r="75" spans="1:16" ht="15.6" x14ac:dyDescent="0.25">
      <c r="A75" s="172"/>
      <c r="B75" s="173"/>
      <c r="C75" s="159"/>
      <c r="D75" s="160"/>
      <c r="E75" s="172"/>
      <c r="F75" s="173"/>
      <c r="G75" s="26"/>
      <c r="H75" s="172"/>
      <c r="I75" s="173"/>
      <c r="J75" s="26"/>
      <c r="K75" s="26"/>
      <c r="L75" s="27"/>
      <c r="M75" s="28"/>
      <c r="N75" s="55">
        <f t="shared" si="2"/>
        <v>0</v>
      </c>
      <c r="O75" s="25"/>
      <c r="P75" s="52"/>
    </row>
    <row r="76" spans="1:16" ht="15.6" x14ac:dyDescent="0.25">
      <c r="A76" s="172"/>
      <c r="B76" s="173"/>
      <c r="C76" s="159"/>
      <c r="D76" s="160"/>
      <c r="E76" s="172"/>
      <c r="F76" s="173"/>
      <c r="G76" s="26"/>
      <c r="H76" s="172"/>
      <c r="I76" s="173"/>
      <c r="J76" s="26"/>
      <c r="K76" s="26"/>
      <c r="L76" s="27"/>
      <c r="M76" s="28"/>
      <c r="N76" s="55">
        <f t="shared" si="2"/>
        <v>0</v>
      </c>
      <c r="O76" s="25"/>
      <c r="P76" s="52"/>
    </row>
    <row r="77" spans="1:16" ht="15.6" x14ac:dyDescent="0.25">
      <c r="A77" s="172"/>
      <c r="B77" s="173"/>
      <c r="C77" s="159"/>
      <c r="D77" s="160"/>
      <c r="E77" s="172"/>
      <c r="F77" s="173"/>
      <c r="G77" s="26"/>
      <c r="H77" s="172"/>
      <c r="I77" s="173"/>
      <c r="J77" s="26"/>
      <c r="K77" s="26"/>
      <c r="L77" s="27"/>
      <c r="M77" s="28"/>
      <c r="N77" s="55">
        <f t="shared" si="2"/>
        <v>0</v>
      </c>
      <c r="O77" s="25"/>
      <c r="P77" s="52"/>
    </row>
    <row r="78" spans="1:16" ht="15.6" x14ac:dyDescent="0.25">
      <c r="A78" s="172"/>
      <c r="B78" s="173"/>
      <c r="C78" s="159"/>
      <c r="D78" s="160"/>
      <c r="E78" s="172"/>
      <c r="F78" s="173"/>
      <c r="G78" s="26"/>
      <c r="H78" s="172"/>
      <c r="I78" s="173"/>
      <c r="J78" s="26"/>
      <c r="K78" s="26"/>
      <c r="L78" s="27"/>
      <c r="M78" s="28"/>
      <c r="N78" s="55">
        <f t="shared" si="2"/>
        <v>0</v>
      </c>
      <c r="O78" s="25"/>
      <c r="P78" s="52"/>
    </row>
    <row r="79" spans="1:16" ht="15.6" x14ac:dyDescent="0.25">
      <c r="A79" s="172"/>
      <c r="B79" s="173"/>
      <c r="C79" s="159"/>
      <c r="D79" s="160"/>
      <c r="E79" s="172"/>
      <c r="F79" s="173"/>
      <c r="G79" s="26"/>
      <c r="H79" s="172"/>
      <c r="I79" s="173"/>
      <c r="J79" s="26"/>
      <c r="K79" s="26"/>
      <c r="L79" s="27"/>
      <c r="M79" s="28"/>
      <c r="N79" s="55">
        <f t="shared" si="2"/>
        <v>0</v>
      </c>
      <c r="O79" s="25"/>
      <c r="P79" s="52"/>
    </row>
    <row r="80" spans="1:16" ht="15.6" x14ac:dyDescent="0.25">
      <c r="A80" s="172"/>
      <c r="B80" s="173"/>
      <c r="C80" s="159"/>
      <c r="D80" s="160"/>
      <c r="E80" s="172"/>
      <c r="F80" s="173"/>
      <c r="G80" s="26"/>
      <c r="H80" s="172"/>
      <c r="I80" s="173"/>
      <c r="J80" s="26"/>
      <c r="K80" s="26"/>
      <c r="L80" s="27"/>
      <c r="M80" s="28"/>
      <c r="N80" s="55">
        <f t="shared" si="2"/>
        <v>0</v>
      </c>
      <c r="O80" s="25"/>
      <c r="P80" s="52"/>
    </row>
    <row r="81" spans="1:16" ht="15.6" x14ac:dyDescent="0.25">
      <c r="A81" s="172"/>
      <c r="B81" s="173"/>
      <c r="C81" s="159"/>
      <c r="D81" s="160"/>
      <c r="E81" s="172"/>
      <c r="F81" s="173"/>
      <c r="G81" s="26"/>
      <c r="H81" s="172"/>
      <c r="I81" s="173"/>
      <c r="J81" s="26"/>
      <c r="K81" s="26"/>
      <c r="L81" s="27"/>
      <c r="M81" s="28"/>
      <c r="N81" s="55">
        <f t="shared" si="2"/>
        <v>0</v>
      </c>
      <c r="O81" s="25"/>
      <c r="P81" s="52"/>
    </row>
    <row r="82" spans="1:16" ht="15.6" x14ac:dyDescent="0.25">
      <c r="A82" s="172"/>
      <c r="B82" s="173"/>
      <c r="C82" s="159"/>
      <c r="D82" s="160"/>
      <c r="E82" s="172"/>
      <c r="F82" s="173"/>
      <c r="G82" s="26"/>
      <c r="H82" s="172"/>
      <c r="I82" s="173"/>
      <c r="J82" s="26"/>
      <c r="K82" s="26"/>
      <c r="L82" s="27"/>
      <c r="M82" s="28"/>
      <c r="N82" s="55">
        <f t="shared" si="2"/>
        <v>0</v>
      </c>
      <c r="O82" s="25"/>
      <c r="P82" s="52"/>
    </row>
    <row r="83" spans="1:16" ht="15.6" x14ac:dyDescent="0.25">
      <c r="A83" s="172"/>
      <c r="B83" s="173"/>
      <c r="C83" s="159"/>
      <c r="D83" s="160"/>
      <c r="E83" s="172"/>
      <c r="F83" s="173"/>
      <c r="G83" s="26"/>
      <c r="H83" s="172"/>
      <c r="I83" s="173"/>
      <c r="J83" s="26"/>
      <c r="K83" s="26"/>
      <c r="L83" s="27"/>
      <c r="M83" s="28"/>
      <c r="N83" s="55">
        <f t="shared" si="2"/>
        <v>0</v>
      </c>
      <c r="O83" s="25"/>
      <c r="P83" s="52"/>
    </row>
    <row r="84" spans="1:16" ht="15.6" x14ac:dyDescent="0.25">
      <c r="A84" s="172"/>
      <c r="B84" s="173"/>
      <c r="C84" s="159"/>
      <c r="D84" s="160"/>
      <c r="E84" s="172"/>
      <c r="F84" s="173"/>
      <c r="G84" s="26"/>
      <c r="H84" s="172"/>
      <c r="I84" s="173"/>
      <c r="J84" s="26"/>
      <c r="K84" s="26"/>
      <c r="L84" s="27"/>
      <c r="M84" s="28"/>
      <c r="N84" s="55">
        <f t="shared" si="2"/>
        <v>0</v>
      </c>
      <c r="O84" s="25"/>
      <c r="P84" s="52"/>
    </row>
    <row r="85" spans="1:16" ht="15.6" x14ac:dyDescent="0.25">
      <c r="A85" s="172"/>
      <c r="B85" s="173"/>
      <c r="C85" s="159"/>
      <c r="D85" s="160"/>
      <c r="E85" s="172"/>
      <c r="F85" s="173"/>
      <c r="G85" s="26"/>
      <c r="H85" s="172"/>
      <c r="I85" s="173"/>
      <c r="J85" s="26"/>
      <c r="K85" s="26"/>
      <c r="L85" s="27"/>
      <c r="M85" s="28"/>
      <c r="N85" s="55">
        <f t="shared" si="2"/>
        <v>0</v>
      </c>
      <c r="O85" s="25"/>
      <c r="P85" s="52"/>
    </row>
    <row r="86" spans="1:16" ht="15.6" x14ac:dyDescent="0.25">
      <c r="A86" s="172"/>
      <c r="B86" s="173"/>
      <c r="C86" s="159"/>
      <c r="D86" s="160"/>
      <c r="E86" s="172"/>
      <c r="F86" s="173"/>
      <c r="G86" s="26"/>
      <c r="H86" s="172"/>
      <c r="I86" s="173"/>
      <c r="J86" s="26"/>
      <c r="K86" s="26"/>
      <c r="L86" s="27"/>
      <c r="M86" s="28"/>
      <c r="N86" s="55">
        <f t="shared" si="2"/>
        <v>0</v>
      </c>
      <c r="O86" s="25"/>
      <c r="P86" s="52"/>
    </row>
    <row r="87" spans="1:16" ht="15.6" x14ac:dyDescent="0.25">
      <c r="A87" s="172"/>
      <c r="B87" s="173"/>
      <c r="C87" s="159"/>
      <c r="D87" s="160"/>
      <c r="E87" s="172"/>
      <c r="F87" s="173"/>
      <c r="G87" s="26"/>
      <c r="H87" s="172"/>
      <c r="I87" s="173"/>
      <c r="J87" s="26"/>
      <c r="K87" s="26"/>
      <c r="L87" s="27"/>
      <c r="M87" s="28"/>
      <c r="N87" s="55">
        <f t="shared" si="2"/>
        <v>0</v>
      </c>
      <c r="O87" s="25"/>
      <c r="P87" s="52"/>
    </row>
    <row r="88" spans="1:16" ht="15.6" x14ac:dyDescent="0.25">
      <c r="A88" s="172"/>
      <c r="B88" s="173"/>
      <c r="C88" s="159"/>
      <c r="D88" s="160"/>
      <c r="E88" s="172"/>
      <c r="F88" s="173"/>
      <c r="G88" s="26"/>
      <c r="H88" s="172"/>
      <c r="I88" s="173"/>
      <c r="J88" s="26"/>
      <c r="K88" s="26"/>
      <c r="L88" s="27"/>
      <c r="M88" s="28"/>
      <c r="N88" s="55">
        <f t="shared" si="2"/>
        <v>0</v>
      </c>
      <c r="O88" s="25"/>
      <c r="P88" s="52"/>
    </row>
    <row r="89" spans="1:16" ht="15.6" x14ac:dyDescent="0.25">
      <c r="A89" s="172"/>
      <c r="B89" s="173"/>
      <c r="C89" s="159"/>
      <c r="D89" s="160"/>
      <c r="E89" s="172"/>
      <c r="F89" s="173"/>
      <c r="G89" s="26"/>
      <c r="H89" s="172"/>
      <c r="I89" s="173"/>
      <c r="J89" s="26"/>
      <c r="K89" s="26"/>
      <c r="L89" s="27"/>
      <c r="M89" s="28"/>
      <c r="N89" s="55">
        <f t="shared" si="2"/>
        <v>0</v>
      </c>
      <c r="O89" s="25"/>
      <c r="P89" s="52"/>
    </row>
    <row r="90" spans="1:16" ht="15.6" x14ac:dyDescent="0.25">
      <c r="A90" s="172"/>
      <c r="B90" s="173"/>
      <c r="C90" s="159"/>
      <c r="D90" s="160"/>
      <c r="E90" s="172"/>
      <c r="F90" s="173"/>
      <c r="G90" s="26"/>
      <c r="H90" s="172"/>
      <c r="I90" s="173"/>
      <c r="J90" s="26"/>
      <c r="K90" s="26"/>
      <c r="L90" s="27"/>
      <c r="M90" s="28"/>
      <c r="N90" s="55">
        <f t="shared" si="2"/>
        <v>0</v>
      </c>
      <c r="O90" s="25"/>
      <c r="P90" s="52"/>
    </row>
    <row r="91" spans="1:16" ht="15.6" x14ac:dyDescent="0.25">
      <c r="A91" s="172"/>
      <c r="B91" s="173"/>
      <c r="C91" s="159"/>
      <c r="D91" s="160"/>
      <c r="E91" s="172"/>
      <c r="F91" s="173"/>
      <c r="G91" s="26"/>
      <c r="H91" s="172"/>
      <c r="I91" s="173"/>
      <c r="J91" s="26"/>
      <c r="K91" s="26"/>
      <c r="L91" s="27"/>
      <c r="M91" s="28"/>
      <c r="N91" s="55">
        <f t="shared" si="2"/>
        <v>0</v>
      </c>
      <c r="O91" s="25"/>
      <c r="P91" s="52"/>
    </row>
    <row r="92" spans="1:16" ht="15.6" x14ac:dyDescent="0.25">
      <c r="A92" s="172"/>
      <c r="B92" s="173"/>
      <c r="C92" s="159"/>
      <c r="D92" s="160"/>
      <c r="E92" s="172"/>
      <c r="F92" s="173"/>
      <c r="G92" s="26"/>
      <c r="H92" s="172"/>
      <c r="I92" s="173"/>
      <c r="J92" s="26"/>
      <c r="K92" s="26"/>
      <c r="L92" s="27"/>
      <c r="M92" s="28"/>
      <c r="N92" s="55">
        <f t="shared" si="2"/>
        <v>0</v>
      </c>
      <c r="O92" s="25"/>
      <c r="P92" s="52"/>
    </row>
    <row r="93" spans="1:16" ht="15.6" x14ac:dyDescent="0.25">
      <c r="A93" s="172"/>
      <c r="B93" s="173"/>
      <c r="C93" s="159"/>
      <c r="D93" s="160"/>
      <c r="E93" s="172"/>
      <c r="F93" s="173"/>
      <c r="G93" s="26"/>
      <c r="H93" s="172"/>
      <c r="I93" s="173"/>
      <c r="J93" s="26"/>
      <c r="K93" s="26"/>
      <c r="L93" s="27"/>
      <c r="M93" s="28"/>
      <c r="N93" s="55">
        <f t="shared" si="2"/>
        <v>0</v>
      </c>
      <c r="O93" s="25"/>
      <c r="P93" s="52"/>
    </row>
    <row r="94" spans="1:16" ht="15.6" x14ac:dyDescent="0.25">
      <c r="A94" s="172"/>
      <c r="B94" s="173"/>
      <c r="C94" s="159"/>
      <c r="D94" s="160"/>
      <c r="E94" s="172"/>
      <c r="F94" s="173"/>
      <c r="G94" s="26"/>
      <c r="H94" s="172"/>
      <c r="I94" s="173"/>
      <c r="J94" s="26"/>
      <c r="K94" s="26"/>
      <c r="L94" s="27"/>
      <c r="M94" s="28"/>
      <c r="N94" s="55">
        <f t="shared" si="2"/>
        <v>0</v>
      </c>
      <c r="O94" s="25"/>
      <c r="P94" s="52"/>
    </row>
    <row r="95" spans="1:16" ht="15.6" x14ac:dyDescent="0.25">
      <c r="A95" s="172"/>
      <c r="B95" s="173"/>
      <c r="C95" s="159"/>
      <c r="D95" s="160"/>
      <c r="E95" s="172"/>
      <c r="F95" s="173"/>
      <c r="G95" s="26"/>
      <c r="H95" s="172"/>
      <c r="I95" s="173"/>
      <c r="J95" s="26"/>
      <c r="K95" s="26"/>
      <c r="L95" s="27"/>
      <c r="M95" s="28"/>
      <c r="N95" s="55">
        <f t="shared" si="2"/>
        <v>0</v>
      </c>
      <c r="O95" s="25"/>
      <c r="P95" s="52"/>
    </row>
    <row r="96" spans="1:16" ht="15.6" x14ac:dyDescent="0.25">
      <c r="A96" s="172"/>
      <c r="B96" s="173"/>
      <c r="C96" s="159"/>
      <c r="D96" s="160"/>
      <c r="E96" s="172"/>
      <c r="F96" s="173"/>
      <c r="G96" s="26"/>
      <c r="H96" s="172"/>
      <c r="I96" s="173"/>
      <c r="J96" s="26"/>
      <c r="K96" s="26"/>
      <c r="L96" s="27"/>
      <c r="M96" s="28"/>
      <c r="N96" s="55">
        <f t="shared" si="2"/>
        <v>0</v>
      </c>
      <c r="O96" s="25"/>
      <c r="P96" s="52"/>
    </row>
    <row r="97" spans="1:16" ht="15.6" x14ac:dyDescent="0.25">
      <c r="A97" s="172"/>
      <c r="B97" s="173"/>
      <c r="C97" s="159"/>
      <c r="D97" s="160"/>
      <c r="E97" s="172"/>
      <c r="F97" s="173"/>
      <c r="G97" s="26"/>
      <c r="H97" s="172"/>
      <c r="I97" s="173"/>
      <c r="J97" s="26"/>
      <c r="K97" s="26"/>
      <c r="L97" s="27"/>
      <c r="M97" s="28"/>
      <c r="N97" s="55">
        <f t="shared" si="2"/>
        <v>0</v>
      </c>
      <c r="O97" s="25"/>
      <c r="P97" s="52"/>
    </row>
    <row r="98" spans="1:16" ht="15.6" x14ac:dyDescent="0.25">
      <c r="A98" s="172"/>
      <c r="B98" s="173"/>
      <c r="C98" s="159"/>
      <c r="D98" s="160"/>
      <c r="E98" s="172"/>
      <c r="F98" s="173"/>
      <c r="G98" s="26"/>
      <c r="H98" s="172"/>
      <c r="I98" s="173"/>
      <c r="J98" s="26"/>
      <c r="K98" s="26"/>
      <c r="L98" s="27"/>
      <c r="M98" s="28"/>
      <c r="N98" s="55">
        <f t="shared" si="2"/>
        <v>0</v>
      </c>
      <c r="O98" s="25"/>
      <c r="P98" s="52"/>
    </row>
    <row r="99" spans="1:16" ht="15.6" x14ac:dyDescent="0.25">
      <c r="A99" s="172"/>
      <c r="B99" s="173"/>
      <c r="C99" s="159"/>
      <c r="D99" s="160"/>
      <c r="E99" s="172"/>
      <c r="F99" s="173"/>
      <c r="G99" s="26"/>
      <c r="H99" s="172"/>
      <c r="I99" s="173"/>
      <c r="J99" s="26"/>
      <c r="K99" s="26"/>
      <c r="L99" s="27"/>
      <c r="M99" s="28"/>
      <c r="N99" s="55">
        <f t="shared" si="2"/>
        <v>0</v>
      </c>
      <c r="O99" s="25"/>
      <c r="P99" s="52"/>
    </row>
    <row r="100" spans="1:16" ht="15.6" x14ac:dyDescent="0.25">
      <c r="A100" s="172"/>
      <c r="B100" s="173"/>
      <c r="C100" s="159"/>
      <c r="D100" s="160"/>
      <c r="E100" s="172"/>
      <c r="F100" s="173"/>
      <c r="G100" s="26"/>
      <c r="H100" s="172"/>
      <c r="I100" s="173"/>
      <c r="J100" s="26"/>
      <c r="K100" s="26"/>
      <c r="L100" s="27"/>
      <c r="M100" s="28"/>
      <c r="N100" s="55">
        <f t="shared" si="2"/>
        <v>0</v>
      </c>
      <c r="O100" s="25"/>
      <c r="P100" s="52"/>
    </row>
    <row r="101" spans="1:16" ht="15.6" x14ac:dyDescent="0.25">
      <c r="A101" s="172"/>
      <c r="B101" s="173"/>
      <c r="C101" s="159"/>
      <c r="D101" s="160"/>
      <c r="E101" s="172"/>
      <c r="F101" s="173"/>
      <c r="G101" s="26"/>
      <c r="H101" s="172"/>
      <c r="I101" s="173"/>
      <c r="J101" s="26"/>
      <c r="K101" s="26"/>
      <c r="L101" s="27"/>
      <c r="M101" s="28"/>
      <c r="N101" s="55">
        <f t="shared" si="2"/>
        <v>0</v>
      </c>
      <c r="O101" s="25"/>
      <c r="P101" s="52"/>
    </row>
    <row r="102" spans="1:16" ht="15.6" x14ac:dyDescent="0.25">
      <c r="A102" s="172"/>
      <c r="B102" s="173"/>
      <c r="C102" s="159"/>
      <c r="D102" s="160"/>
      <c r="E102" s="172"/>
      <c r="F102" s="173"/>
      <c r="G102" s="26"/>
      <c r="H102" s="172"/>
      <c r="I102" s="173"/>
      <c r="J102" s="26"/>
      <c r="K102" s="26"/>
      <c r="L102" s="27"/>
      <c r="M102" s="28"/>
      <c r="N102" s="55">
        <f t="shared" si="2"/>
        <v>0</v>
      </c>
      <c r="O102" s="25"/>
      <c r="P102" s="52"/>
    </row>
    <row r="103" spans="1:16" ht="15.6" x14ac:dyDescent="0.25">
      <c r="A103" s="172"/>
      <c r="B103" s="173"/>
      <c r="C103" s="159"/>
      <c r="D103" s="160"/>
      <c r="E103" s="172"/>
      <c r="F103" s="173"/>
      <c r="G103" s="26"/>
      <c r="H103" s="172"/>
      <c r="I103" s="173"/>
      <c r="J103" s="26"/>
      <c r="K103" s="26"/>
      <c r="L103" s="27"/>
      <c r="M103" s="28"/>
      <c r="N103" s="55">
        <f t="shared" si="2"/>
        <v>0</v>
      </c>
      <c r="O103" s="25"/>
      <c r="P103" s="52"/>
    </row>
    <row r="104" spans="1:16" ht="15.6" x14ac:dyDescent="0.25">
      <c r="A104" s="172"/>
      <c r="B104" s="173"/>
      <c r="C104" s="159"/>
      <c r="D104" s="160"/>
      <c r="E104" s="172"/>
      <c r="F104" s="173"/>
      <c r="G104" s="26"/>
      <c r="H104" s="172"/>
      <c r="I104" s="173"/>
      <c r="J104" s="26"/>
      <c r="K104" s="26"/>
      <c r="L104" s="27"/>
      <c r="M104" s="28"/>
      <c r="N104" s="55">
        <f t="shared" si="2"/>
        <v>0</v>
      </c>
      <c r="O104" s="25"/>
      <c r="P104" s="52"/>
    </row>
    <row r="105" spans="1:16" ht="15.6" x14ac:dyDescent="0.25">
      <c r="A105" s="172"/>
      <c r="B105" s="173"/>
      <c r="C105" s="159"/>
      <c r="D105" s="160"/>
      <c r="E105" s="172"/>
      <c r="F105" s="173"/>
      <c r="G105" s="26"/>
      <c r="H105" s="172"/>
      <c r="I105" s="173"/>
      <c r="J105" s="26"/>
      <c r="K105" s="26"/>
      <c r="L105" s="27"/>
      <c r="M105" s="28"/>
      <c r="N105" s="55">
        <f t="shared" si="2"/>
        <v>0</v>
      </c>
      <c r="O105" s="25"/>
      <c r="P105" s="52"/>
    </row>
    <row r="106" spans="1:16" ht="15.6" x14ac:dyDescent="0.25">
      <c r="A106" s="172"/>
      <c r="B106" s="173"/>
      <c r="C106" s="159"/>
      <c r="D106" s="160"/>
      <c r="E106" s="172"/>
      <c r="F106" s="173"/>
      <c r="G106" s="26"/>
      <c r="H106" s="172"/>
      <c r="I106" s="173"/>
      <c r="J106" s="26"/>
      <c r="K106" s="26"/>
      <c r="L106" s="27"/>
      <c r="M106" s="28"/>
      <c r="N106" s="55">
        <f t="shared" si="2"/>
        <v>0</v>
      </c>
      <c r="O106" s="25"/>
      <c r="P106" s="52"/>
    </row>
    <row r="107" spans="1:16" ht="15.6" x14ac:dyDescent="0.25">
      <c r="A107" s="172"/>
      <c r="B107" s="173"/>
      <c r="C107" s="159"/>
      <c r="D107" s="160"/>
      <c r="E107" s="172"/>
      <c r="F107" s="173"/>
      <c r="G107" s="26"/>
      <c r="H107" s="172"/>
      <c r="I107" s="173"/>
      <c r="J107" s="26"/>
      <c r="K107" s="26"/>
      <c r="L107" s="27"/>
      <c r="M107" s="28"/>
      <c r="N107" s="55">
        <f t="shared" si="2"/>
        <v>0</v>
      </c>
      <c r="O107" s="25"/>
      <c r="P107" s="52"/>
    </row>
    <row r="108" spans="1:16" ht="15.6" x14ac:dyDescent="0.25">
      <c r="A108" s="172"/>
      <c r="B108" s="173"/>
      <c r="C108" s="159"/>
      <c r="D108" s="160"/>
      <c r="E108" s="172"/>
      <c r="F108" s="173"/>
      <c r="G108" s="26"/>
      <c r="H108" s="172"/>
      <c r="I108" s="173"/>
      <c r="J108" s="26"/>
      <c r="K108" s="26"/>
      <c r="L108" s="27"/>
      <c r="M108" s="28"/>
      <c r="N108" s="55">
        <f t="shared" si="2"/>
        <v>0</v>
      </c>
      <c r="O108" s="25"/>
      <c r="P108" s="52"/>
    </row>
    <row r="109" spans="1:16" ht="15.6" x14ac:dyDescent="0.25">
      <c r="A109" s="172"/>
      <c r="B109" s="173"/>
      <c r="C109" s="159"/>
      <c r="D109" s="160"/>
      <c r="E109" s="172"/>
      <c r="F109" s="173"/>
      <c r="G109" s="26"/>
      <c r="H109" s="172"/>
      <c r="I109" s="173"/>
      <c r="J109" s="26"/>
      <c r="K109" s="26"/>
      <c r="L109" s="27"/>
      <c r="M109" s="28"/>
      <c r="N109" s="55">
        <f t="shared" si="2"/>
        <v>0</v>
      </c>
      <c r="O109" s="25"/>
      <c r="P109" s="52"/>
    </row>
    <row r="110" spans="1:16" ht="15.6" x14ac:dyDescent="0.25">
      <c r="A110" s="172"/>
      <c r="B110" s="173"/>
      <c r="C110" s="159"/>
      <c r="D110" s="160"/>
      <c r="E110" s="172"/>
      <c r="F110" s="173"/>
      <c r="G110" s="26"/>
      <c r="H110" s="172"/>
      <c r="I110" s="173"/>
      <c r="J110" s="26"/>
      <c r="K110" s="26"/>
      <c r="L110" s="27"/>
      <c r="M110" s="28"/>
      <c r="N110" s="55">
        <f t="shared" si="2"/>
        <v>0</v>
      </c>
      <c r="O110" s="25"/>
      <c r="P110" s="52"/>
    </row>
    <row r="111" spans="1:16" ht="15.6" x14ac:dyDescent="0.25">
      <c r="A111" s="172"/>
      <c r="B111" s="173"/>
      <c r="C111" s="159"/>
      <c r="D111" s="160"/>
      <c r="E111" s="172"/>
      <c r="F111" s="173"/>
      <c r="G111" s="26"/>
      <c r="H111" s="172"/>
      <c r="I111" s="173"/>
      <c r="J111" s="26"/>
      <c r="K111" s="26"/>
      <c r="L111" s="27"/>
      <c r="M111" s="28"/>
      <c r="N111" s="55">
        <f t="shared" si="2"/>
        <v>0</v>
      </c>
      <c r="O111" s="25"/>
      <c r="P111" s="52"/>
    </row>
    <row r="112" spans="1:16" ht="15.6" x14ac:dyDescent="0.25">
      <c r="A112" s="172"/>
      <c r="B112" s="173"/>
      <c r="C112" s="159"/>
      <c r="D112" s="160"/>
      <c r="E112" s="172"/>
      <c r="F112" s="173"/>
      <c r="G112" s="26"/>
      <c r="H112" s="172"/>
      <c r="I112" s="173"/>
      <c r="J112" s="26"/>
      <c r="K112" s="26"/>
      <c r="L112" s="27"/>
      <c r="M112" s="28"/>
      <c r="N112" s="55">
        <f t="shared" si="2"/>
        <v>0</v>
      </c>
      <c r="O112" s="25"/>
      <c r="P112" s="52"/>
    </row>
    <row r="113" spans="1:16" ht="15.6" x14ac:dyDescent="0.25">
      <c r="A113" s="172"/>
      <c r="B113" s="173"/>
      <c r="C113" s="159"/>
      <c r="D113" s="160"/>
      <c r="E113" s="172"/>
      <c r="F113" s="173"/>
      <c r="G113" s="26"/>
      <c r="H113" s="172"/>
      <c r="I113" s="173"/>
      <c r="J113" s="26"/>
      <c r="K113" s="26"/>
      <c r="L113" s="27"/>
      <c r="M113" s="28"/>
      <c r="N113" s="55">
        <f t="shared" si="2"/>
        <v>0</v>
      </c>
      <c r="O113" s="25"/>
      <c r="P113" s="52"/>
    </row>
    <row r="114" spans="1:16" ht="15.6" x14ac:dyDescent="0.25">
      <c r="A114" s="172"/>
      <c r="B114" s="173"/>
      <c r="C114" s="159"/>
      <c r="D114" s="160"/>
      <c r="E114" s="172"/>
      <c r="F114" s="173"/>
      <c r="G114" s="26"/>
      <c r="H114" s="172"/>
      <c r="I114" s="173"/>
      <c r="J114" s="26"/>
      <c r="K114" s="26"/>
      <c r="L114" s="27"/>
      <c r="M114" s="28"/>
      <c r="N114" s="55">
        <f t="shared" si="2"/>
        <v>0</v>
      </c>
      <c r="O114" s="25"/>
      <c r="P114" s="52"/>
    </row>
    <row r="115" spans="1:16" ht="15.6" x14ac:dyDescent="0.25">
      <c r="A115" s="172"/>
      <c r="B115" s="173"/>
      <c r="C115" s="159"/>
      <c r="D115" s="160"/>
      <c r="E115" s="172"/>
      <c r="F115" s="173"/>
      <c r="G115" s="26"/>
      <c r="H115" s="172"/>
      <c r="I115" s="173"/>
      <c r="J115" s="26"/>
      <c r="K115" s="26"/>
      <c r="L115" s="27"/>
      <c r="M115" s="28"/>
      <c r="N115" s="55">
        <f t="shared" si="2"/>
        <v>0</v>
      </c>
      <c r="O115" s="25"/>
      <c r="P115" s="52"/>
    </row>
    <row r="116" spans="1:16" ht="15.6" x14ac:dyDescent="0.25">
      <c r="A116" s="172"/>
      <c r="B116" s="173"/>
      <c r="C116" s="159"/>
      <c r="D116" s="160"/>
      <c r="E116" s="172"/>
      <c r="F116" s="173"/>
      <c r="G116" s="26"/>
      <c r="H116" s="172"/>
      <c r="I116" s="173"/>
      <c r="J116" s="26"/>
      <c r="K116" s="26"/>
      <c r="L116" s="27"/>
      <c r="M116" s="28"/>
      <c r="N116" s="55">
        <f t="shared" si="2"/>
        <v>0</v>
      </c>
      <c r="O116" s="25"/>
      <c r="P116" s="52"/>
    </row>
    <row r="117" spans="1:16" ht="15.6" x14ac:dyDescent="0.25">
      <c r="A117" s="172"/>
      <c r="B117" s="173"/>
      <c r="C117" s="159"/>
      <c r="D117" s="160"/>
      <c r="E117" s="172"/>
      <c r="F117" s="173"/>
      <c r="G117" s="26"/>
      <c r="H117" s="172"/>
      <c r="I117" s="173"/>
      <c r="J117" s="26"/>
      <c r="K117" s="26"/>
      <c r="L117" s="27"/>
      <c r="M117" s="28"/>
      <c r="N117" s="55">
        <f t="shared" si="2"/>
        <v>0</v>
      </c>
      <c r="O117" s="25"/>
      <c r="P117" s="52"/>
    </row>
    <row r="118" spans="1:16" ht="15.6" x14ac:dyDescent="0.25">
      <c r="A118" s="172"/>
      <c r="B118" s="173"/>
      <c r="C118" s="159"/>
      <c r="D118" s="160"/>
      <c r="E118" s="172"/>
      <c r="F118" s="173"/>
      <c r="G118" s="26"/>
      <c r="H118" s="172"/>
      <c r="I118" s="173"/>
      <c r="J118" s="26"/>
      <c r="K118" s="26"/>
      <c r="L118" s="27"/>
      <c r="M118" s="28"/>
      <c r="N118" s="55">
        <f t="shared" si="2"/>
        <v>0</v>
      </c>
      <c r="O118" s="25"/>
      <c r="P118" s="52"/>
    </row>
    <row r="119" spans="1:16" ht="15.6" x14ac:dyDescent="0.25">
      <c r="A119" s="172"/>
      <c r="B119" s="173"/>
      <c r="C119" s="159"/>
      <c r="D119" s="160"/>
      <c r="E119" s="172"/>
      <c r="F119" s="173"/>
      <c r="G119" s="26"/>
      <c r="H119" s="172"/>
      <c r="I119" s="173"/>
      <c r="J119" s="26"/>
      <c r="K119" s="26"/>
      <c r="L119" s="27"/>
      <c r="M119" s="28"/>
      <c r="N119" s="55">
        <f t="shared" si="2"/>
        <v>0</v>
      </c>
      <c r="O119" s="25"/>
      <c r="P119" s="52"/>
    </row>
    <row r="120" spans="1:16" ht="15.6" x14ac:dyDescent="0.25">
      <c r="A120" s="172"/>
      <c r="B120" s="173"/>
      <c r="C120" s="159"/>
      <c r="D120" s="160"/>
      <c r="E120" s="172"/>
      <c r="F120" s="173"/>
      <c r="G120" s="26"/>
      <c r="H120" s="172"/>
      <c r="I120" s="173"/>
      <c r="J120" s="26"/>
      <c r="K120" s="26"/>
      <c r="L120" s="27"/>
      <c r="M120" s="28"/>
      <c r="N120" s="55">
        <f t="shared" si="2"/>
        <v>0</v>
      </c>
      <c r="O120" s="25"/>
      <c r="P120" s="52"/>
    </row>
    <row r="121" spans="1:16" ht="15.6" x14ac:dyDescent="0.25">
      <c r="A121" s="172"/>
      <c r="B121" s="173"/>
      <c r="C121" s="159"/>
      <c r="D121" s="160"/>
      <c r="E121" s="172"/>
      <c r="F121" s="173"/>
      <c r="G121" s="26"/>
      <c r="H121" s="172"/>
      <c r="I121" s="173"/>
      <c r="J121" s="26"/>
      <c r="K121" s="26"/>
      <c r="L121" s="27"/>
      <c r="M121" s="28"/>
      <c r="N121" s="55">
        <f t="shared" si="2"/>
        <v>0</v>
      </c>
      <c r="O121" s="25"/>
      <c r="P121" s="52"/>
    </row>
    <row r="122" spans="1:16" ht="15.6" x14ac:dyDescent="0.25">
      <c r="A122" s="172"/>
      <c r="B122" s="173"/>
      <c r="C122" s="159"/>
      <c r="D122" s="160"/>
      <c r="E122" s="172"/>
      <c r="F122" s="173"/>
      <c r="G122" s="26"/>
      <c r="H122" s="172"/>
      <c r="I122" s="173"/>
      <c r="J122" s="26"/>
      <c r="K122" s="26"/>
      <c r="L122" s="27"/>
      <c r="M122" s="28"/>
      <c r="N122" s="55">
        <f t="shared" si="2"/>
        <v>0</v>
      </c>
      <c r="O122" s="25"/>
      <c r="P122" s="52"/>
    </row>
    <row r="123" spans="1:16" ht="15.6" x14ac:dyDescent="0.25">
      <c r="A123" s="172"/>
      <c r="B123" s="173"/>
      <c r="C123" s="159"/>
      <c r="D123" s="160"/>
      <c r="E123" s="172"/>
      <c r="F123" s="173"/>
      <c r="G123" s="26"/>
      <c r="H123" s="172"/>
      <c r="I123" s="173"/>
      <c r="J123" s="26"/>
      <c r="K123" s="26"/>
      <c r="L123" s="27"/>
      <c r="M123" s="28"/>
      <c r="N123" s="55">
        <f t="shared" ref="N123:N186" si="3">$L123*$M123</f>
        <v>0</v>
      </c>
      <c r="O123" s="25"/>
      <c r="P123" s="52"/>
    </row>
    <row r="124" spans="1:16" ht="15.6" x14ac:dyDescent="0.25">
      <c r="A124" s="172"/>
      <c r="B124" s="173"/>
      <c r="C124" s="159"/>
      <c r="D124" s="160"/>
      <c r="E124" s="172"/>
      <c r="F124" s="173"/>
      <c r="G124" s="26"/>
      <c r="H124" s="172"/>
      <c r="I124" s="173"/>
      <c r="J124" s="26"/>
      <c r="K124" s="26"/>
      <c r="L124" s="27"/>
      <c r="M124" s="28"/>
      <c r="N124" s="55">
        <f t="shared" si="3"/>
        <v>0</v>
      </c>
      <c r="O124" s="25"/>
      <c r="P124" s="52"/>
    </row>
    <row r="125" spans="1:16" ht="15.6" x14ac:dyDescent="0.25">
      <c r="A125" s="172"/>
      <c r="B125" s="173"/>
      <c r="C125" s="159"/>
      <c r="D125" s="160"/>
      <c r="E125" s="172"/>
      <c r="F125" s="173"/>
      <c r="G125" s="26"/>
      <c r="H125" s="172"/>
      <c r="I125" s="173"/>
      <c r="J125" s="26"/>
      <c r="K125" s="26"/>
      <c r="L125" s="27"/>
      <c r="M125" s="28"/>
      <c r="N125" s="55">
        <f t="shared" si="3"/>
        <v>0</v>
      </c>
      <c r="O125" s="25"/>
      <c r="P125" s="52"/>
    </row>
    <row r="126" spans="1:16" ht="15.6" x14ac:dyDescent="0.25">
      <c r="A126" s="172"/>
      <c r="B126" s="173"/>
      <c r="C126" s="159"/>
      <c r="D126" s="160"/>
      <c r="E126" s="172"/>
      <c r="F126" s="173"/>
      <c r="G126" s="26"/>
      <c r="H126" s="172"/>
      <c r="I126" s="173"/>
      <c r="J126" s="26"/>
      <c r="K126" s="26"/>
      <c r="L126" s="27"/>
      <c r="M126" s="28"/>
      <c r="N126" s="55">
        <f t="shared" si="3"/>
        <v>0</v>
      </c>
      <c r="O126" s="25"/>
      <c r="P126" s="52"/>
    </row>
    <row r="127" spans="1:16" ht="15.6" x14ac:dyDescent="0.25">
      <c r="A127" s="172"/>
      <c r="B127" s="173"/>
      <c r="C127" s="159"/>
      <c r="D127" s="160"/>
      <c r="E127" s="172"/>
      <c r="F127" s="173"/>
      <c r="G127" s="26"/>
      <c r="H127" s="172"/>
      <c r="I127" s="173"/>
      <c r="J127" s="26"/>
      <c r="K127" s="26"/>
      <c r="L127" s="27"/>
      <c r="M127" s="28"/>
      <c r="N127" s="55">
        <f t="shared" si="3"/>
        <v>0</v>
      </c>
      <c r="O127" s="25"/>
      <c r="P127" s="52"/>
    </row>
    <row r="128" spans="1:16" ht="15.6" x14ac:dyDescent="0.25">
      <c r="A128" s="172"/>
      <c r="B128" s="173"/>
      <c r="C128" s="159"/>
      <c r="D128" s="160"/>
      <c r="E128" s="172"/>
      <c r="F128" s="173"/>
      <c r="G128" s="26"/>
      <c r="H128" s="172"/>
      <c r="I128" s="173"/>
      <c r="J128" s="26"/>
      <c r="K128" s="26"/>
      <c r="L128" s="27"/>
      <c r="M128" s="28"/>
      <c r="N128" s="55">
        <f t="shared" si="3"/>
        <v>0</v>
      </c>
      <c r="O128" s="25"/>
      <c r="P128" s="52"/>
    </row>
    <row r="129" spans="1:16" ht="15.6" x14ac:dyDescent="0.25">
      <c r="A129" s="172"/>
      <c r="B129" s="173"/>
      <c r="C129" s="159"/>
      <c r="D129" s="160"/>
      <c r="E129" s="172"/>
      <c r="F129" s="173"/>
      <c r="G129" s="26"/>
      <c r="H129" s="172"/>
      <c r="I129" s="173"/>
      <c r="J129" s="26"/>
      <c r="K129" s="26"/>
      <c r="L129" s="27"/>
      <c r="M129" s="28"/>
      <c r="N129" s="55">
        <f t="shared" si="3"/>
        <v>0</v>
      </c>
      <c r="O129" s="25"/>
      <c r="P129" s="52"/>
    </row>
    <row r="130" spans="1:16" ht="15.6" x14ac:dyDescent="0.25">
      <c r="A130" s="172"/>
      <c r="B130" s="173"/>
      <c r="C130" s="159"/>
      <c r="D130" s="160"/>
      <c r="E130" s="172"/>
      <c r="F130" s="173"/>
      <c r="G130" s="26"/>
      <c r="H130" s="172"/>
      <c r="I130" s="173"/>
      <c r="J130" s="26"/>
      <c r="K130" s="26"/>
      <c r="L130" s="27"/>
      <c r="M130" s="28"/>
      <c r="N130" s="55">
        <f t="shared" si="3"/>
        <v>0</v>
      </c>
      <c r="O130" s="25"/>
      <c r="P130" s="52"/>
    </row>
    <row r="131" spans="1:16" ht="15.6" x14ac:dyDescent="0.25">
      <c r="A131" s="172"/>
      <c r="B131" s="173"/>
      <c r="C131" s="159"/>
      <c r="D131" s="160"/>
      <c r="E131" s="172"/>
      <c r="F131" s="173"/>
      <c r="G131" s="26"/>
      <c r="H131" s="172"/>
      <c r="I131" s="173"/>
      <c r="J131" s="26"/>
      <c r="K131" s="26"/>
      <c r="L131" s="27"/>
      <c r="M131" s="28"/>
      <c r="N131" s="55">
        <f t="shared" si="3"/>
        <v>0</v>
      </c>
      <c r="O131" s="25"/>
      <c r="P131" s="52"/>
    </row>
    <row r="132" spans="1:16" ht="15.6" x14ac:dyDescent="0.25">
      <c r="A132" s="172"/>
      <c r="B132" s="173"/>
      <c r="C132" s="159"/>
      <c r="D132" s="160"/>
      <c r="E132" s="172"/>
      <c r="F132" s="173"/>
      <c r="G132" s="26"/>
      <c r="H132" s="172"/>
      <c r="I132" s="173"/>
      <c r="J132" s="26"/>
      <c r="K132" s="26"/>
      <c r="L132" s="27"/>
      <c r="M132" s="28"/>
      <c r="N132" s="55">
        <f t="shared" si="3"/>
        <v>0</v>
      </c>
      <c r="O132" s="25"/>
      <c r="P132" s="52"/>
    </row>
    <row r="133" spans="1:16" ht="15.6" x14ac:dyDescent="0.25">
      <c r="A133" s="172"/>
      <c r="B133" s="173"/>
      <c r="C133" s="159"/>
      <c r="D133" s="160"/>
      <c r="E133" s="172"/>
      <c r="F133" s="173"/>
      <c r="G133" s="26"/>
      <c r="H133" s="172"/>
      <c r="I133" s="173"/>
      <c r="J133" s="26"/>
      <c r="K133" s="26"/>
      <c r="L133" s="27"/>
      <c r="M133" s="28"/>
      <c r="N133" s="55">
        <f t="shared" si="3"/>
        <v>0</v>
      </c>
      <c r="O133" s="25"/>
      <c r="P133" s="52"/>
    </row>
    <row r="134" spans="1:16" ht="15.6" x14ac:dyDescent="0.25">
      <c r="A134" s="172"/>
      <c r="B134" s="173"/>
      <c r="C134" s="159"/>
      <c r="D134" s="160"/>
      <c r="E134" s="172"/>
      <c r="F134" s="173"/>
      <c r="G134" s="26"/>
      <c r="H134" s="172"/>
      <c r="I134" s="173"/>
      <c r="J134" s="26"/>
      <c r="K134" s="26"/>
      <c r="L134" s="27"/>
      <c r="M134" s="28"/>
      <c r="N134" s="55">
        <f t="shared" si="3"/>
        <v>0</v>
      </c>
      <c r="O134" s="25"/>
      <c r="P134" s="52"/>
    </row>
    <row r="135" spans="1:16" ht="15.6" x14ac:dyDescent="0.25">
      <c r="A135" s="172"/>
      <c r="B135" s="173"/>
      <c r="C135" s="159"/>
      <c r="D135" s="160"/>
      <c r="E135" s="172"/>
      <c r="F135" s="173"/>
      <c r="G135" s="26"/>
      <c r="H135" s="172"/>
      <c r="I135" s="173"/>
      <c r="J135" s="26"/>
      <c r="K135" s="26"/>
      <c r="L135" s="27"/>
      <c r="M135" s="28"/>
      <c r="N135" s="55">
        <f t="shared" si="3"/>
        <v>0</v>
      </c>
      <c r="O135" s="25"/>
      <c r="P135" s="52"/>
    </row>
    <row r="136" spans="1:16" ht="15.6" x14ac:dyDescent="0.25">
      <c r="A136" s="172"/>
      <c r="B136" s="173"/>
      <c r="C136" s="159"/>
      <c r="D136" s="160"/>
      <c r="E136" s="172"/>
      <c r="F136" s="173"/>
      <c r="G136" s="26"/>
      <c r="H136" s="172"/>
      <c r="I136" s="173"/>
      <c r="J136" s="26"/>
      <c r="K136" s="26"/>
      <c r="L136" s="27"/>
      <c r="M136" s="28"/>
      <c r="N136" s="55">
        <f t="shared" si="3"/>
        <v>0</v>
      </c>
      <c r="O136" s="25"/>
      <c r="P136" s="52"/>
    </row>
    <row r="137" spans="1:16" ht="15.6" x14ac:dyDescent="0.25">
      <c r="A137" s="172"/>
      <c r="B137" s="173"/>
      <c r="C137" s="159"/>
      <c r="D137" s="160"/>
      <c r="E137" s="172"/>
      <c r="F137" s="173"/>
      <c r="G137" s="26"/>
      <c r="H137" s="172"/>
      <c r="I137" s="173"/>
      <c r="J137" s="26"/>
      <c r="K137" s="26"/>
      <c r="L137" s="27"/>
      <c r="M137" s="28"/>
      <c r="N137" s="55">
        <f t="shared" si="3"/>
        <v>0</v>
      </c>
      <c r="O137" s="25"/>
      <c r="P137" s="52"/>
    </row>
    <row r="138" spans="1:16" ht="15.6" x14ac:dyDescent="0.25">
      <c r="A138" s="172"/>
      <c r="B138" s="173"/>
      <c r="C138" s="159"/>
      <c r="D138" s="160"/>
      <c r="E138" s="172"/>
      <c r="F138" s="173"/>
      <c r="G138" s="26"/>
      <c r="H138" s="172"/>
      <c r="I138" s="173"/>
      <c r="J138" s="26"/>
      <c r="K138" s="26"/>
      <c r="L138" s="27"/>
      <c r="M138" s="28"/>
      <c r="N138" s="55">
        <f t="shared" si="3"/>
        <v>0</v>
      </c>
      <c r="O138" s="25"/>
      <c r="P138" s="52"/>
    </row>
    <row r="139" spans="1:16" ht="15.6" x14ac:dyDescent="0.25">
      <c r="A139" s="172"/>
      <c r="B139" s="173"/>
      <c r="C139" s="159"/>
      <c r="D139" s="160"/>
      <c r="E139" s="172"/>
      <c r="F139" s="173"/>
      <c r="G139" s="26"/>
      <c r="H139" s="172"/>
      <c r="I139" s="173"/>
      <c r="J139" s="26"/>
      <c r="K139" s="26"/>
      <c r="L139" s="27"/>
      <c r="M139" s="28"/>
      <c r="N139" s="55">
        <f t="shared" si="3"/>
        <v>0</v>
      </c>
      <c r="O139" s="25"/>
      <c r="P139" s="52"/>
    </row>
    <row r="140" spans="1:16" ht="15.6" x14ac:dyDescent="0.25">
      <c r="A140" s="172"/>
      <c r="B140" s="173"/>
      <c r="C140" s="159"/>
      <c r="D140" s="160"/>
      <c r="E140" s="172"/>
      <c r="F140" s="173"/>
      <c r="G140" s="26"/>
      <c r="H140" s="172"/>
      <c r="I140" s="173"/>
      <c r="J140" s="26"/>
      <c r="K140" s="26"/>
      <c r="L140" s="27"/>
      <c r="M140" s="28"/>
      <c r="N140" s="55">
        <f t="shared" si="3"/>
        <v>0</v>
      </c>
      <c r="O140" s="25"/>
      <c r="P140" s="52"/>
    </row>
    <row r="141" spans="1:16" ht="15.6" x14ac:dyDescent="0.25">
      <c r="A141" s="172"/>
      <c r="B141" s="173"/>
      <c r="C141" s="159"/>
      <c r="D141" s="160"/>
      <c r="E141" s="172"/>
      <c r="F141" s="173"/>
      <c r="G141" s="26"/>
      <c r="H141" s="172"/>
      <c r="I141" s="173"/>
      <c r="J141" s="26"/>
      <c r="K141" s="26"/>
      <c r="L141" s="27"/>
      <c r="M141" s="28"/>
      <c r="N141" s="55">
        <f t="shared" si="3"/>
        <v>0</v>
      </c>
      <c r="O141" s="25"/>
      <c r="P141" s="52"/>
    </row>
    <row r="142" spans="1:16" ht="15.6" x14ac:dyDescent="0.25">
      <c r="A142" s="172"/>
      <c r="B142" s="173"/>
      <c r="C142" s="159"/>
      <c r="D142" s="160"/>
      <c r="E142" s="172"/>
      <c r="F142" s="173"/>
      <c r="G142" s="26"/>
      <c r="H142" s="172"/>
      <c r="I142" s="173"/>
      <c r="J142" s="26"/>
      <c r="K142" s="26"/>
      <c r="L142" s="27"/>
      <c r="M142" s="28"/>
      <c r="N142" s="55">
        <f t="shared" si="3"/>
        <v>0</v>
      </c>
      <c r="O142" s="25"/>
      <c r="P142" s="52"/>
    </row>
    <row r="143" spans="1:16" ht="15.6" x14ac:dyDescent="0.25">
      <c r="A143" s="172"/>
      <c r="B143" s="173"/>
      <c r="C143" s="159"/>
      <c r="D143" s="160"/>
      <c r="E143" s="172"/>
      <c r="F143" s="173"/>
      <c r="G143" s="26"/>
      <c r="H143" s="172"/>
      <c r="I143" s="173"/>
      <c r="J143" s="26"/>
      <c r="K143" s="26"/>
      <c r="L143" s="27"/>
      <c r="M143" s="28"/>
      <c r="N143" s="55">
        <f t="shared" si="3"/>
        <v>0</v>
      </c>
      <c r="O143" s="25"/>
      <c r="P143" s="52"/>
    </row>
    <row r="144" spans="1:16" ht="15.6" x14ac:dyDescent="0.25">
      <c r="A144" s="172"/>
      <c r="B144" s="173"/>
      <c r="C144" s="159"/>
      <c r="D144" s="160"/>
      <c r="E144" s="172"/>
      <c r="F144" s="173"/>
      <c r="G144" s="26"/>
      <c r="H144" s="172"/>
      <c r="I144" s="173"/>
      <c r="J144" s="26"/>
      <c r="K144" s="26"/>
      <c r="L144" s="27"/>
      <c r="M144" s="28"/>
      <c r="N144" s="55">
        <f t="shared" si="3"/>
        <v>0</v>
      </c>
      <c r="O144" s="25"/>
      <c r="P144" s="52"/>
    </row>
    <row r="145" spans="1:16" ht="15.6" x14ac:dyDescent="0.25">
      <c r="A145" s="172"/>
      <c r="B145" s="173"/>
      <c r="C145" s="159"/>
      <c r="D145" s="160"/>
      <c r="E145" s="172"/>
      <c r="F145" s="173"/>
      <c r="G145" s="26"/>
      <c r="H145" s="172"/>
      <c r="I145" s="173"/>
      <c r="J145" s="26"/>
      <c r="K145" s="26"/>
      <c r="L145" s="27"/>
      <c r="M145" s="28"/>
      <c r="N145" s="55">
        <f t="shared" si="3"/>
        <v>0</v>
      </c>
      <c r="O145" s="25"/>
      <c r="P145" s="52"/>
    </row>
    <row r="146" spans="1:16" ht="15.6" x14ac:dyDescent="0.25">
      <c r="A146" s="172"/>
      <c r="B146" s="173"/>
      <c r="C146" s="159"/>
      <c r="D146" s="160"/>
      <c r="E146" s="172"/>
      <c r="F146" s="173"/>
      <c r="G146" s="26"/>
      <c r="H146" s="172"/>
      <c r="I146" s="173"/>
      <c r="J146" s="26"/>
      <c r="K146" s="26"/>
      <c r="L146" s="27"/>
      <c r="M146" s="28"/>
      <c r="N146" s="55">
        <f t="shared" si="3"/>
        <v>0</v>
      </c>
      <c r="O146" s="25"/>
      <c r="P146" s="52"/>
    </row>
    <row r="147" spans="1:16" ht="15.6" x14ac:dyDescent="0.25">
      <c r="A147" s="172"/>
      <c r="B147" s="173"/>
      <c r="C147" s="159"/>
      <c r="D147" s="160"/>
      <c r="E147" s="172"/>
      <c r="F147" s="173"/>
      <c r="G147" s="26"/>
      <c r="H147" s="172"/>
      <c r="I147" s="173"/>
      <c r="J147" s="26"/>
      <c r="K147" s="26"/>
      <c r="L147" s="27"/>
      <c r="M147" s="28"/>
      <c r="N147" s="55">
        <f t="shared" si="3"/>
        <v>0</v>
      </c>
      <c r="O147" s="25"/>
      <c r="P147" s="52"/>
    </row>
    <row r="148" spans="1:16" ht="15.6" x14ac:dyDescent="0.25">
      <c r="A148" s="172"/>
      <c r="B148" s="173"/>
      <c r="C148" s="159"/>
      <c r="D148" s="160"/>
      <c r="E148" s="172"/>
      <c r="F148" s="173"/>
      <c r="G148" s="26"/>
      <c r="H148" s="172"/>
      <c r="I148" s="173"/>
      <c r="J148" s="26"/>
      <c r="K148" s="26"/>
      <c r="L148" s="27"/>
      <c r="M148" s="28"/>
      <c r="N148" s="55">
        <f t="shared" si="3"/>
        <v>0</v>
      </c>
      <c r="O148" s="25"/>
      <c r="P148" s="52"/>
    </row>
    <row r="149" spans="1:16" ht="15.6" x14ac:dyDescent="0.25">
      <c r="A149" s="172"/>
      <c r="B149" s="173"/>
      <c r="C149" s="159"/>
      <c r="D149" s="160"/>
      <c r="E149" s="172"/>
      <c r="F149" s="173"/>
      <c r="G149" s="26"/>
      <c r="H149" s="172"/>
      <c r="I149" s="173"/>
      <c r="J149" s="26"/>
      <c r="K149" s="26"/>
      <c r="L149" s="27"/>
      <c r="M149" s="28"/>
      <c r="N149" s="55">
        <f t="shared" si="3"/>
        <v>0</v>
      </c>
      <c r="O149" s="25"/>
      <c r="P149" s="52"/>
    </row>
    <row r="150" spans="1:16" ht="15.6" x14ac:dyDescent="0.25">
      <c r="A150" s="172"/>
      <c r="B150" s="173"/>
      <c r="C150" s="159"/>
      <c r="D150" s="160"/>
      <c r="E150" s="172"/>
      <c r="F150" s="173"/>
      <c r="G150" s="26"/>
      <c r="H150" s="172"/>
      <c r="I150" s="173"/>
      <c r="J150" s="26"/>
      <c r="K150" s="26"/>
      <c r="L150" s="27"/>
      <c r="M150" s="28"/>
      <c r="N150" s="55">
        <f t="shared" si="3"/>
        <v>0</v>
      </c>
      <c r="O150" s="25"/>
      <c r="P150" s="52"/>
    </row>
    <row r="151" spans="1:16" ht="15.6" x14ac:dyDescent="0.25">
      <c r="A151" s="172"/>
      <c r="B151" s="173"/>
      <c r="C151" s="159"/>
      <c r="D151" s="160"/>
      <c r="E151" s="172"/>
      <c r="F151" s="173"/>
      <c r="G151" s="26"/>
      <c r="H151" s="172"/>
      <c r="I151" s="173"/>
      <c r="J151" s="26"/>
      <c r="K151" s="26"/>
      <c r="L151" s="27"/>
      <c r="M151" s="28"/>
      <c r="N151" s="55">
        <f t="shared" si="3"/>
        <v>0</v>
      </c>
      <c r="O151" s="25"/>
      <c r="P151" s="52"/>
    </row>
    <row r="152" spans="1:16" ht="15.6" x14ac:dyDescent="0.25">
      <c r="A152" s="172"/>
      <c r="B152" s="173"/>
      <c r="C152" s="159"/>
      <c r="D152" s="160"/>
      <c r="E152" s="172"/>
      <c r="F152" s="173"/>
      <c r="G152" s="26"/>
      <c r="H152" s="172"/>
      <c r="I152" s="173"/>
      <c r="J152" s="26"/>
      <c r="K152" s="26"/>
      <c r="L152" s="27"/>
      <c r="M152" s="28"/>
      <c r="N152" s="55">
        <f t="shared" si="3"/>
        <v>0</v>
      </c>
      <c r="O152" s="25"/>
      <c r="P152" s="52"/>
    </row>
    <row r="153" spans="1:16" ht="15.6" x14ac:dyDescent="0.25">
      <c r="A153" s="172"/>
      <c r="B153" s="173"/>
      <c r="C153" s="159"/>
      <c r="D153" s="160"/>
      <c r="E153" s="172"/>
      <c r="F153" s="173"/>
      <c r="G153" s="26"/>
      <c r="H153" s="172"/>
      <c r="I153" s="173"/>
      <c r="J153" s="26"/>
      <c r="K153" s="26"/>
      <c r="L153" s="27"/>
      <c r="M153" s="28"/>
      <c r="N153" s="55">
        <f t="shared" si="3"/>
        <v>0</v>
      </c>
      <c r="O153" s="25"/>
      <c r="P153" s="52"/>
    </row>
    <row r="154" spans="1:16" ht="15.6" x14ac:dyDescent="0.25">
      <c r="A154" s="172"/>
      <c r="B154" s="173"/>
      <c r="C154" s="159"/>
      <c r="D154" s="160"/>
      <c r="E154" s="172"/>
      <c r="F154" s="173"/>
      <c r="G154" s="26"/>
      <c r="H154" s="172"/>
      <c r="I154" s="173"/>
      <c r="J154" s="26"/>
      <c r="K154" s="26"/>
      <c r="L154" s="27"/>
      <c r="M154" s="28"/>
      <c r="N154" s="55">
        <f t="shared" si="3"/>
        <v>0</v>
      </c>
      <c r="O154" s="25"/>
      <c r="P154" s="52"/>
    </row>
    <row r="155" spans="1:16" ht="15.6" x14ac:dyDescent="0.25">
      <c r="A155" s="172"/>
      <c r="B155" s="173"/>
      <c r="C155" s="159"/>
      <c r="D155" s="160"/>
      <c r="E155" s="172"/>
      <c r="F155" s="173"/>
      <c r="G155" s="26"/>
      <c r="H155" s="172"/>
      <c r="I155" s="173"/>
      <c r="J155" s="26"/>
      <c r="K155" s="26"/>
      <c r="L155" s="27"/>
      <c r="M155" s="28"/>
      <c r="N155" s="55">
        <f t="shared" si="3"/>
        <v>0</v>
      </c>
      <c r="O155" s="25"/>
      <c r="P155" s="52"/>
    </row>
    <row r="156" spans="1:16" ht="15.6" x14ac:dyDescent="0.25">
      <c r="A156" s="172"/>
      <c r="B156" s="173"/>
      <c r="C156" s="159"/>
      <c r="D156" s="160"/>
      <c r="E156" s="172"/>
      <c r="F156" s="173"/>
      <c r="G156" s="26"/>
      <c r="H156" s="172"/>
      <c r="I156" s="173"/>
      <c r="J156" s="26"/>
      <c r="K156" s="26"/>
      <c r="L156" s="27"/>
      <c r="M156" s="28"/>
      <c r="N156" s="55">
        <f t="shared" si="3"/>
        <v>0</v>
      </c>
      <c r="O156" s="25"/>
      <c r="P156" s="52"/>
    </row>
    <row r="157" spans="1:16" ht="15.6" x14ac:dyDescent="0.25">
      <c r="A157" s="172"/>
      <c r="B157" s="173"/>
      <c r="C157" s="159"/>
      <c r="D157" s="160"/>
      <c r="E157" s="172"/>
      <c r="F157" s="173"/>
      <c r="G157" s="26"/>
      <c r="H157" s="172"/>
      <c r="I157" s="173"/>
      <c r="J157" s="26"/>
      <c r="K157" s="26"/>
      <c r="L157" s="27"/>
      <c r="M157" s="28"/>
      <c r="N157" s="55">
        <f t="shared" si="3"/>
        <v>0</v>
      </c>
      <c r="O157" s="25"/>
      <c r="P157" s="52"/>
    </row>
    <row r="158" spans="1:16" ht="15.6" x14ac:dyDescent="0.25">
      <c r="A158" s="172"/>
      <c r="B158" s="173"/>
      <c r="C158" s="159"/>
      <c r="D158" s="160"/>
      <c r="E158" s="172"/>
      <c r="F158" s="173"/>
      <c r="G158" s="26"/>
      <c r="H158" s="172"/>
      <c r="I158" s="173"/>
      <c r="J158" s="26"/>
      <c r="K158" s="26"/>
      <c r="L158" s="27"/>
      <c r="M158" s="28"/>
      <c r="N158" s="55">
        <f t="shared" si="3"/>
        <v>0</v>
      </c>
      <c r="O158" s="25"/>
      <c r="P158" s="52"/>
    </row>
    <row r="159" spans="1:16" ht="15.6" x14ac:dyDescent="0.25">
      <c r="A159" s="172"/>
      <c r="B159" s="173"/>
      <c r="C159" s="159"/>
      <c r="D159" s="160"/>
      <c r="E159" s="172"/>
      <c r="F159" s="173"/>
      <c r="G159" s="26"/>
      <c r="H159" s="172"/>
      <c r="I159" s="173"/>
      <c r="J159" s="26"/>
      <c r="K159" s="26"/>
      <c r="L159" s="27"/>
      <c r="M159" s="28"/>
      <c r="N159" s="55">
        <f t="shared" si="3"/>
        <v>0</v>
      </c>
      <c r="O159" s="25"/>
      <c r="P159" s="52"/>
    </row>
    <row r="160" spans="1:16" ht="15.6" x14ac:dyDescent="0.25">
      <c r="A160" s="172"/>
      <c r="B160" s="173"/>
      <c r="C160" s="159"/>
      <c r="D160" s="160"/>
      <c r="E160" s="172"/>
      <c r="F160" s="173"/>
      <c r="G160" s="26"/>
      <c r="H160" s="172"/>
      <c r="I160" s="173"/>
      <c r="J160" s="26"/>
      <c r="K160" s="26"/>
      <c r="L160" s="27"/>
      <c r="M160" s="28"/>
      <c r="N160" s="55">
        <f t="shared" si="3"/>
        <v>0</v>
      </c>
      <c r="O160" s="25"/>
      <c r="P160" s="52"/>
    </row>
    <row r="161" spans="1:16" ht="15.6" x14ac:dyDescent="0.25">
      <c r="A161" s="172"/>
      <c r="B161" s="173"/>
      <c r="C161" s="159"/>
      <c r="D161" s="160"/>
      <c r="E161" s="172"/>
      <c r="F161" s="173"/>
      <c r="G161" s="26"/>
      <c r="H161" s="172"/>
      <c r="I161" s="173"/>
      <c r="J161" s="26"/>
      <c r="K161" s="26"/>
      <c r="L161" s="27"/>
      <c r="M161" s="28"/>
      <c r="N161" s="55">
        <f t="shared" si="3"/>
        <v>0</v>
      </c>
      <c r="O161" s="25"/>
      <c r="P161" s="52"/>
    </row>
    <row r="162" spans="1:16" ht="15.6" x14ac:dyDescent="0.25">
      <c r="A162" s="172"/>
      <c r="B162" s="173"/>
      <c r="C162" s="159"/>
      <c r="D162" s="160"/>
      <c r="E162" s="172"/>
      <c r="F162" s="173"/>
      <c r="G162" s="26"/>
      <c r="H162" s="172"/>
      <c r="I162" s="173"/>
      <c r="J162" s="26"/>
      <c r="K162" s="26"/>
      <c r="L162" s="27"/>
      <c r="M162" s="28"/>
      <c r="N162" s="55">
        <f t="shared" si="3"/>
        <v>0</v>
      </c>
      <c r="O162" s="25"/>
      <c r="P162" s="52"/>
    </row>
    <row r="163" spans="1:16" ht="15.6" x14ac:dyDescent="0.25">
      <c r="A163" s="172"/>
      <c r="B163" s="173"/>
      <c r="C163" s="159"/>
      <c r="D163" s="160"/>
      <c r="E163" s="172"/>
      <c r="F163" s="173"/>
      <c r="G163" s="26"/>
      <c r="H163" s="172"/>
      <c r="I163" s="173"/>
      <c r="J163" s="26"/>
      <c r="K163" s="26"/>
      <c r="L163" s="27"/>
      <c r="M163" s="28"/>
      <c r="N163" s="55">
        <f t="shared" si="3"/>
        <v>0</v>
      </c>
      <c r="O163" s="25"/>
      <c r="P163" s="52"/>
    </row>
    <row r="164" spans="1:16" ht="15.6" x14ac:dyDescent="0.25">
      <c r="A164" s="172"/>
      <c r="B164" s="173"/>
      <c r="C164" s="159"/>
      <c r="D164" s="160"/>
      <c r="E164" s="172"/>
      <c r="F164" s="173"/>
      <c r="G164" s="26"/>
      <c r="H164" s="172"/>
      <c r="I164" s="173"/>
      <c r="J164" s="26"/>
      <c r="K164" s="26"/>
      <c r="L164" s="27"/>
      <c r="M164" s="28"/>
      <c r="N164" s="55">
        <f t="shared" si="3"/>
        <v>0</v>
      </c>
      <c r="O164" s="25"/>
      <c r="P164" s="52"/>
    </row>
    <row r="165" spans="1:16" ht="15.6" x14ac:dyDescent="0.25">
      <c r="A165" s="172"/>
      <c r="B165" s="173"/>
      <c r="C165" s="159"/>
      <c r="D165" s="160"/>
      <c r="E165" s="172"/>
      <c r="F165" s="173"/>
      <c r="G165" s="26"/>
      <c r="H165" s="172"/>
      <c r="I165" s="173"/>
      <c r="J165" s="26"/>
      <c r="K165" s="26"/>
      <c r="L165" s="27"/>
      <c r="M165" s="28"/>
      <c r="N165" s="55">
        <f t="shared" si="3"/>
        <v>0</v>
      </c>
      <c r="O165" s="25"/>
      <c r="P165" s="52"/>
    </row>
    <row r="166" spans="1:16" ht="15.6" x14ac:dyDescent="0.25">
      <c r="A166" s="172"/>
      <c r="B166" s="173"/>
      <c r="C166" s="159"/>
      <c r="D166" s="160"/>
      <c r="E166" s="172"/>
      <c r="F166" s="173"/>
      <c r="G166" s="26"/>
      <c r="H166" s="172"/>
      <c r="I166" s="173"/>
      <c r="J166" s="26"/>
      <c r="K166" s="26"/>
      <c r="L166" s="27"/>
      <c r="M166" s="28"/>
      <c r="N166" s="55">
        <f t="shared" si="3"/>
        <v>0</v>
      </c>
      <c r="O166" s="25"/>
      <c r="P166" s="52"/>
    </row>
    <row r="167" spans="1:16" ht="15.6" x14ac:dyDescent="0.25">
      <c r="A167" s="172"/>
      <c r="B167" s="173"/>
      <c r="C167" s="159"/>
      <c r="D167" s="160"/>
      <c r="E167" s="172"/>
      <c r="F167" s="173"/>
      <c r="G167" s="26"/>
      <c r="H167" s="172"/>
      <c r="I167" s="173"/>
      <c r="J167" s="26"/>
      <c r="K167" s="26"/>
      <c r="L167" s="27"/>
      <c r="M167" s="28"/>
      <c r="N167" s="55">
        <f t="shared" si="3"/>
        <v>0</v>
      </c>
      <c r="O167" s="25"/>
      <c r="P167" s="52"/>
    </row>
    <row r="168" spans="1:16" ht="15.6" x14ac:dyDescent="0.25">
      <c r="A168" s="172"/>
      <c r="B168" s="173"/>
      <c r="C168" s="159"/>
      <c r="D168" s="160"/>
      <c r="E168" s="172"/>
      <c r="F168" s="173"/>
      <c r="G168" s="26"/>
      <c r="H168" s="172"/>
      <c r="I168" s="173"/>
      <c r="J168" s="26"/>
      <c r="K168" s="26"/>
      <c r="L168" s="27"/>
      <c r="M168" s="28"/>
      <c r="N168" s="55">
        <f t="shared" si="3"/>
        <v>0</v>
      </c>
      <c r="O168" s="25"/>
      <c r="P168" s="52"/>
    </row>
    <row r="169" spans="1:16" ht="15.6" x14ac:dyDescent="0.25">
      <c r="A169" s="172"/>
      <c r="B169" s="173"/>
      <c r="C169" s="159"/>
      <c r="D169" s="160"/>
      <c r="E169" s="172"/>
      <c r="F169" s="173"/>
      <c r="G169" s="26"/>
      <c r="H169" s="172"/>
      <c r="I169" s="173"/>
      <c r="J169" s="26"/>
      <c r="K169" s="26"/>
      <c r="L169" s="27"/>
      <c r="M169" s="28"/>
      <c r="N169" s="55">
        <f t="shared" si="3"/>
        <v>0</v>
      </c>
      <c r="O169" s="25"/>
      <c r="P169" s="52"/>
    </row>
    <row r="170" spans="1:16" ht="15.6" x14ac:dyDescent="0.25">
      <c r="A170" s="172"/>
      <c r="B170" s="173"/>
      <c r="C170" s="159"/>
      <c r="D170" s="160"/>
      <c r="E170" s="172"/>
      <c r="F170" s="173"/>
      <c r="G170" s="26"/>
      <c r="H170" s="172"/>
      <c r="I170" s="173"/>
      <c r="J170" s="26"/>
      <c r="K170" s="26"/>
      <c r="L170" s="27"/>
      <c r="M170" s="28"/>
      <c r="N170" s="55">
        <f t="shared" si="3"/>
        <v>0</v>
      </c>
      <c r="O170" s="25"/>
      <c r="P170" s="52"/>
    </row>
    <row r="171" spans="1:16" ht="15.6" x14ac:dyDescent="0.25">
      <c r="A171" s="172"/>
      <c r="B171" s="173"/>
      <c r="C171" s="159"/>
      <c r="D171" s="160"/>
      <c r="E171" s="172"/>
      <c r="F171" s="173"/>
      <c r="G171" s="26"/>
      <c r="H171" s="172"/>
      <c r="I171" s="173"/>
      <c r="J171" s="26"/>
      <c r="K171" s="26"/>
      <c r="L171" s="27"/>
      <c r="M171" s="28"/>
      <c r="N171" s="55">
        <f t="shared" si="3"/>
        <v>0</v>
      </c>
      <c r="O171" s="25"/>
      <c r="P171" s="52"/>
    </row>
    <row r="172" spans="1:16" ht="15.6" x14ac:dyDescent="0.25">
      <c r="A172" s="172"/>
      <c r="B172" s="173"/>
      <c r="C172" s="159"/>
      <c r="D172" s="160"/>
      <c r="E172" s="172"/>
      <c r="F172" s="173"/>
      <c r="G172" s="26"/>
      <c r="H172" s="172"/>
      <c r="I172" s="173"/>
      <c r="J172" s="26"/>
      <c r="K172" s="26"/>
      <c r="L172" s="27"/>
      <c r="M172" s="28"/>
      <c r="N172" s="55">
        <f t="shared" si="3"/>
        <v>0</v>
      </c>
      <c r="O172" s="25"/>
      <c r="P172" s="52"/>
    </row>
    <row r="173" spans="1:16" ht="15.6" x14ac:dyDescent="0.25">
      <c r="A173" s="172"/>
      <c r="B173" s="173"/>
      <c r="C173" s="159"/>
      <c r="D173" s="160"/>
      <c r="E173" s="172"/>
      <c r="F173" s="173"/>
      <c r="G173" s="26"/>
      <c r="H173" s="172"/>
      <c r="I173" s="173"/>
      <c r="J173" s="26"/>
      <c r="K173" s="26"/>
      <c r="L173" s="27"/>
      <c r="M173" s="28"/>
      <c r="N173" s="55">
        <f t="shared" si="3"/>
        <v>0</v>
      </c>
      <c r="O173" s="25"/>
      <c r="P173" s="52"/>
    </row>
    <row r="174" spans="1:16" ht="15.6" x14ac:dyDescent="0.25">
      <c r="A174" s="172"/>
      <c r="B174" s="173"/>
      <c r="C174" s="159"/>
      <c r="D174" s="160"/>
      <c r="E174" s="172"/>
      <c r="F174" s="173"/>
      <c r="G174" s="26"/>
      <c r="H174" s="172"/>
      <c r="I174" s="173"/>
      <c r="J174" s="26"/>
      <c r="K174" s="26"/>
      <c r="L174" s="27"/>
      <c r="M174" s="28"/>
      <c r="N174" s="55">
        <f t="shared" si="3"/>
        <v>0</v>
      </c>
      <c r="O174" s="25"/>
      <c r="P174" s="52"/>
    </row>
    <row r="175" spans="1:16" ht="15.6" x14ac:dyDescent="0.25">
      <c r="A175" s="172"/>
      <c r="B175" s="173"/>
      <c r="C175" s="159"/>
      <c r="D175" s="160"/>
      <c r="E175" s="172"/>
      <c r="F175" s="173"/>
      <c r="G175" s="26"/>
      <c r="H175" s="172"/>
      <c r="I175" s="173"/>
      <c r="J175" s="26"/>
      <c r="K175" s="26"/>
      <c r="L175" s="27"/>
      <c r="M175" s="28"/>
      <c r="N175" s="55">
        <f t="shared" si="3"/>
        <v>0</v>
      </c>
      <c r="O175" s="25"/>
      <c r="P175" s="52"/>
    </row>
    <row r="176" spans="1:16" ht="15.6" x14ac:dyDescent="0.25">
      <c r="A176" s="172"/>
      <c r="B176" s="173"/>
      <c r="C176" s="159"/>
      <c r="D176" s="160"/>
      <c r="E176" s="172"/>
      <c r="F176" s="173"/>
      <c r="G176" s="26"/>
      <c r="H176" s="172"/>
      <c r="I176" s="173"/>
      <c r="J176" s="26"/>
      <c r="K176" s="26"/>
      <c r="L176" s="27"/>
      <c r="M176" s="28"/>
      <c r="N176" s="55">
        <f t="shared" si="3"/>
        <v>0</v>
      </c>
      <c r="O176" s="25"/>
      <c r="P176" s="52"/>
    </row>
    <row r="177" spans="1:16" ht="15.6" x14ac:dyDescent="0.25">
      <c r="A177" s="172"/>
      <c r="B177" s="173"/>
      <c r="C177" s="159"/>
      <c r="D177" s="160"/>
      <c r="E177" s="172"/>
      <c r="F177" s="173"/>
      <c r="G177" s="26"/>
      <c r="H177" s="172"/>
      <c r="I177" s="173"/>
      <c r="J177" s="26"/>
      <c r="K177" s="26"/>
      <c r="L177" s="27"/>
      <c r="M177" s="28"/>
      <c r="N177" s="55">
        <f t="shared" si="3"/>
        <v>0</v>
      </c>
      <c r="O177" s="25"/>
      <c r="P177" s="52"/>
    </row>
    <row r="178" spans="1:16" ht="15.6" x14ac:dyDescent="0.25">
      <c r="A178" s="172"/>
      <c r="B178" s="173"/>
      <c r="C178" s="159"/>
      <c r="D178" s="160"/>
      <c r="E178" s="172"/>
      <c r="F178" s="173"/>
      <c r="G178" s="26"/>
      <c r="H178" s="172"/>
      <c r="I178" s="173"/>
      <c r="J178" s="26"/>
      <c r="K178" s="26"/>
      <c r="L178" s="27"/>
      <c r="M178" s="28"/>
      <c r="N178" s="55">
        <f t="shared" si="3"/>
        <v>0</v>
      </c>
      <c r="O178" s="25"/>
      <c r="P178" s="52"/>
    </row>
    <row r="179" spans="1:16" ht="15.6" x14ac:dyDescent="0.25">
      <c r="A179" s="172"/>
      <c r="B179" s="173"/>
      <c r="C179" s="159"/>
      <c r="D179" s="160"/>
      <c r="E179" s="172"/>
      <c r="F179" s="173"/>
      <c r="G179" s="26"/>
      <c r="H179" s="172"/>
      <c r="I179" s="173"/>
      <c r="J179" s="26"/>
      <c r="K179" s="26"/>
      <c r="L179" s="27"/>
      <c r="M179" s="28"/>
      <c r="N179" s="55">
        <f t="shared" si="3"/>
        <v>0</v>
      </c>
      <c r="O179" s="25"/>
      <c r="P179" s="52"/>
    </row>
    <row r="180" spans="1:16" ht="15.6" x14ac:dyDescent="0.25">
      <c r="A180" s="172"/>
      <c r="B180" s="173"/>
      <c r="C180" s="159"/>
      <c r="D180" s="160"/>
      <c r="E180" s="172"/>
      <c r="F180" s="173"/>
      <c r="G180" s="26"/>
      <c r="H180" s="172"/>
      <c r="I180" s="173"/>
      <c r="J180" s="26"/>
      <c r="K180" s="26"/>
      <c r="L180" s="27"/>
      <c r="M180" s="28"/>
      <c r="N180" s="55">
        <f t="shared" si="3"/>
        <v>0</v>
      </c>
      <c r="O180" s="25"/>
      <c r="P180" s="52"/>
    </row>
    <row r="181" spans="1:16" ht="15.6" x14ac:dyDescent="0.25">
      <c r="A181" s="172"/>
      <c r="B181" s="173"/>
      <c r="C181" s="159"/>
      <c r="D181" s="160"/>
      <c r="E181" s="172"/>
      <c r="F181" s="173"/>
      <c r="G181" s="26"/>
      <c r="H181" s="172"/>
      <c r="I181" s="173"/>
      <c r="J181" s="26"/>
      <c r="K181" s="26"/>
      <c r="L181" s="27"/>
      <c r="M181" s="28"/>
      <c r="N181" s="55">
        <f t="shared" si="3"/>
        <v>0</v>
      </c>
      <c r="O181" s="25"/>
      <c r="P181" s="52"/>
    </row>
    <row r="182" spans="1:16" ht="15.6" x14ac:dyDescent="0.25">
      <c r="A182" s="172"/>
      <c r="B182" s="173"/>
      <c r="C182" s="159"/>
      <c r="D182" s="160"/>
      <c r="E182" s="172"/>
      <c r="F182" s="173"/>
      <c r="G182" s="26"/>
      <c r="H182" s="172"/>
      <c r="I182" s="173"/>
      <c r="J182" s="26"/>
      <c r="K182" s="26"/>
      <c r="L182" s="27"/>
      <c r="M182" s="28"/>
      <c r="N182" s="55">
        <f t="shared" si="3"/>
        <v>0</v>
      </c>
      <c r="O182" s="25"/>
      <c r="P182" s="52"/>
    </row>
    <row r="183" spans="1:16" ht="15.6" x14ac:dyDescent="0.25">
      <c r="A183" s="172"/>
      <c r="B183" s="173"/>
      <c r="C183" s="159"/>
      <c r="D183" s="160"/>
      <c r="E183" s="172"/>
      <c r="F183" s="173"/>
      <c r="G183" s="26"/>
      <c r="H183" s="172"/>
      <c r="I183" s="173"/>
      <c r="J183" s="26"/>
      <c r="K183" s="26"/>
      <c r="L183" s="27"/>
      <c r="M183" s="28"/>
      <c r="N183" s="55">
        <f t="shared" si="3"/>
        <v>0</v>
      </c>
      <c r="O183" s="25"/>
      <c r="P183" s="52"/>
    </row>
    <row r="184" spans="1:16" ht="15.6" x14ac:dyDescent="0.25">
      <c r="A184" s="172"/>
      <c r="B184" s="173"/>
      <c r="C184" s="159"/>
      <c r="D184" s="160"/>
      <c r="E184" s="172"/>
      <c r="F184" s="173"/>
      <c r="G184" s="26"/>
      <c r="H184" s="172"/>
      <c r="I184" s="173"/>
      <c r="J184" s="26"/>
      <c r="K184" s="26"/>
      <c r="L184" s="27"/>
      <c r="M184" s="28"/>
      <c r="N184" s="55">
        <f t="shared" si="3"/>
        <v>0</v>
      </c>
      <c r="O184" s="25"/>
      <c r="P184" s="52"/>
    </row>
    <row r="185" spans="1:16" ht="15.6" x14ac:dyDescent="0.25">
      <c r="A185" s="172"/>
      <c r="B185" s="173"/>
      <c r="C185" s="159"/>
      <c r="D185" s="160"/>
      <c r="E185" s="172"/>
      <c r="F185" s="173"/>
      <c r="G185" s="26"/>
      <c r="H185" s="172"/>
      <c r="I185" s="173"/>
      <c r="J185" s="26"/>
      <c r="K185" s="26"/>
      <c r="L185" s="27"/>
      <c r="M185" s="28"/>
      <c r="N185" s="55">
        <f t="shared" si="3"/>
        <v>0</v>
      </c>
      <c r="O185" s="25"/>
      <c r="P185" s="52"/>
    </row>
    <row r="186" spans="1:16" ht="15.6" x14ac:dyDescent="0.25">
      <c r="A186" s="172"/>
      <c r="B186" s="173"/>
      <c r="C186" s="159"/>
      <c r="D186" s="160"/>
      <c r="E186" s="172"/>
      <c r="F186" s="173"/>
      <c r="G186" s="26"/>
      <c r="H186" s="172"/>
      <c r="I186" s="173"/>
      <c r="J186" s="26"/>
      <c r="K186" s="26"/>
      <c r="L186" s="27"/>
      <c r="M186" s="28"/>
      <c r="N186" s="55">
        <f t="shared" si="3"/>
        <v>0</v>
      </c>
      <c r="O186" s="25"/>
      <c r="P186" s="52"/>
    </row>
    <row r="187" spans="1:16" ht="15.6" x14ac:dyDescent="0.25">
      <c r="A187" s="172"/>
      <c r="B187" s="173"/>
      <c r="C187" s="159"/>
      <c r="D187" s="160"/>
      <c r="E187" s="172"/>
      <c r="F187" s="173"/>
      <c r="G187" s="26"/>
      <c r="H187" s="172"/>
      <c r="I187" s="173"/>
      <c r="J187" s="26"/>
      <c r="K187" s="26"/>
      <c r="L187" s="27"/>
      <c r="M187" s="28"/>
      <c r="N187" s="55">
        <f t="shared" ref="N187:N250" si="4">$L187*$M187</f>
        <v>0</v>
      </c>
      <c r="O187" s="25"/>
      <c r="P187" s="52"/>
    </row>
    <row r="188" spans="1:16" ht="15.6" x14ac:dyDescent="0.25">
      <c r="A188" s="172"/>
      <c r="B188" s="173"/>
      <c r="C188" s="159"/>
      <c r="D188" s="160"/>
      <c r="E188" s="172"/>
      <c r="F188" s="173"/>
      <c r="G188" s="26"/>
      <c r="H188" s="172"/>
      <c r="I188" s="173"/>
      <c r="J188" s="26"/>
      <c r="K188" s="26"/>
      <c r="L188" s="27"/>
      <c r="M188" s="28"/>
      <c r="N188" s="55">
        <f t="shared" si="4"/>
        <v>0</v>
      </c>
      <c r="O188" s="25"/>
      <c r="P188" s="52"/>
    </row>
    <row r="189" spans="1:16" ht="15.6" x14ac:dyDescent="0.25">
      <c r="A189" s="172"/>
      <c r="B189" s="173"/>
      <c r="C189" s="159"/>
      <c r="D189" s="160"/>
      <c r="E189" s="172"/>
      <c r="F189" s="173"/>
      <c r="G189" s="26"/>
      <c r="H189" s="172"/>
      <c r="I189" s="173"/>
      <c r="J189" s="26"/>
      <c r="K189" s="26"/>
      <c r="L189" s="27"/>
      <c r="M189" s="28"/>
      <c r="N189" s="55">
        <f t="shared" si="4"/>
        <v>0</v>
      </c>
      <c r="O189" s="25"/>
      <c r="P189" s="52"/>
    </row>
    <row r="190" spans="1:16" ht="15.6" x14ac:dyDescent="0.25">
      <c r="A190" s="172"/>
      <c r="B190" s="173"/>
      <c r="C190" s="159"/>
      <c r="D190" s="160"/>
      <c r="E190" s="172"/>
      <c r="F190" s="173"/>
      <c r="G190" s="26"/>
      <c r="H190" s="172"/>
      <c r="I190" s="173"/>
      <c r="J190" s="26"/>
      <c r="K190" s="26"/>
      <c r="L190" s="27"/>
      <c r="M190" s="28"/>
      <c r="N190" s="55">
        <f t="shared" si="4"/>
        <v>0</v>
      </c>
      <c r="O190" s="25"/>
      <c r="P190" s="52"/>
    </row>
    <row r="191" spans="1:16" ht="15.6" x14ac:dyDescent="0.25">
      <c r="A191" s="172"/>
      <c r="B191" s="173"/>
      <c r="C191" s="159"/>
      <c r="D191" s="160"/>
      <c r="E191" s="172"/>
      <c r="F191" s="173"/>
      <c r="G191" s="26"/>
      <c r="H191" s="172"/>
      <c r="I191" s="173"/>
      <c r="J191" s="26"/>
      <c r="K191" s="26"/>
      <c r="L191" s="27"/>
      <c r="M191" s="28"/>
      <c r="N191" s="55">
        <f t="shared" si="4"/>
        <v>0</v>
      </c>
      <c r="O191" s="25"/>
      <c r="P191" s="52"/>
    </row>
    <row r="192" spans="1:16" ht="15.6" x14ac:dyDescent="0.25">
      <c r="A192" s="172"/>
      <c r="B192" s="173"/>
      <c r="C192" s="159"/>
      <c r="D192" s="160"/>
      <c r="E192" s="172"/>
      <c r="F192" s="173"/>
      <c r="G192" s="26"/>
      <c r="H192" s="172"/>
      <c r="I192" s="173"/>
      <c r="J192" s="26"/>
      <c r="K192" s="26"/>
      <c r="L192" s="27"/>
      <c r="M192" s="28"/>
      <c r="N192" s="55">
        <f t="shared" si="4"/>
        <v>0</v>
      </c>
      <c r="O192" s="25"/>
      <c r="P192" s="52"/>
    </row>
    <row r="193" spans="1:16" ht="15.6" x14ac:dyDescent="0.25">
      <c r="A193" s="172"/>
      <c r="B193" s="173"/>
      <c r="C193" s="159"/>
      <c r="D193" s="160"/>
      <c r="E193" s="172"/>
      <c r="F193" s="173"/>
      <c r="G193" s="26"/>
      <c r="H193" s="172"/>
      <c r="I193" s="173"/>
      <c r="J193" s="26"/>
      <c r="K193" s="26"/>
      <c r="L193" s="27"/>
      <c r="M193" s="28"/>
      <c r="N193" s="55">
        <f t="shared" si="4"/>
        <v>0</v>
      </c>
      <c r="O193" s="25"/>
      <c r="P193" s="52"/>
    </row>
    <row r="194" spans="1:16" ht="15.6" x14ac:dyDescent="0.25">
      <c r="A194" s="172"/>
      <c r="B194" s="173"/>
      <c r="C194" s="159"/>
      <c r="D194" s="160"/>
      <c r="E194" s="172"/>
      <c r="F194" s="173"/>
      <c r="G194" s="26"/>
      <c r="H194" s="172"/>
      <c r="I194" s="173"/>
      <c r="J194" s="26"/>
      <c r="K194" s="26"/>
      <c r="L194" s="27"/>
      <c r="M194" s="28"/>
      <c r="N194" s="55">
        <f t="shared" si="4"/>
        <v>0</v>
      </c>
      <c r="O194" s="25"/>
      <c r="P194" s="52"/>
    </row>
    <row r="195" spans="1:16" ht="15.6" x14ac:dyDescent="0.25">
      <c r="A195" s="172"/>
      <c r="B195" s="173"/>
      <c r="C195" s="159"/>
      <c r="D195" s="160"/>
      <c r="E195" s="172"/>
      <c r="F195" s="173"/>
      <c r="G195" s="26"/>
      <c r="H195" s="172"/>
      <c r="I195" s="173"/>
      <c r="J195" s="26"/>
      <c r="K195" s="26"/>
      <c r="L195" s="27"/>
      <c r="M195" s="28"/>
      <c r="N195" s="55">
        <f t="shared" si="4"/>
        <v>0</v>
      </c>
      <c r="O195" s="25"/>
      <c r="P195" s="52"/>
    </row>
    <row r="196" spans="1:16" ht="15.6" x14ac:dyDescent="0.25">
      <c r="A196" s="172"/>
      <c r="B196" s="173"/>
      <c r="C196" s="159"/>
      <c r="D196" s="160"/>
      <c r="E196" s="172"/>
      <c r="F196" s="173"/>
      <c r="G196" s="26"/>
      <c r="H196" s="172"/>
      <c r="I196" s="173"/>
      <c r="J196" s="26"/>
      <c r="K196" s="26"/>
      <c r="L196" s="27"/>
      <c r="M196" s="28"/>
      <c r="N196" s="55">
        <f t="shared" si="4"/>
        <v>0</v>
      </c>
      <c r="O196" s="25"/>
      <c r="P196" s="52"/>
    </row>
    <row r="197" spans="1:16" ht="15.6" x14ac:dyDescent="0.25">
      <c r="A197" s="172"/>
      <c r="B197" s="173"/>
      <c r="C197" s="159"/>
      <c r="D197" s="160"/>
      <c r="E197" s="172"/>
      <c r="F197" s="173"/>
      <c r="G197" s="26"/>
      <c r="H197" s="172"/>
      <c r="I197" s="173"/>
      <c r="J197" s="26"/>
      <c r="K197" s="26"/>
      <c r="L197" s="27"/>
      <c r="M197" s="28"/>
      <c r="N197" s="55">
        <f t="shared" si="4"/>
        <v>0</v>
      </c>
      <c r="O197" s="25"/>
      <c r="P197" s="52"/>
    </row>
    <row r="198" spans="1:16" ht="15.6" x14ac:dyDescent="0.25">
      <c r="A198" s="172"/>
      <c r="B198" s="173"/>
      <c r="C198" s="159"/>
      <c r="D198" s="160"/>
      <c r="E198" s="172"/>
      <c r="F198" s="173"/>
      <c r="G198" s="26"/>
      <c r="H198" s="172"/>
      <c r="I198" s="173"/>
      <c r="J198" s="26"/>
      <c r="K198" s="26"/>
      <c r="L198" s="27"/>
      <c r="M198" s="28"/>
      <c r="N198" s="55">
        <f t="shared" si="4"/>
        <v>0</v>
      </c>
      <c r="O198" s="25"/>
      <c r="P198" s="52"/>
    </row>
    <row r="199" spans="1:16" ht="15.6" x14ac:dyDescent="0.25">
      <c r="A199" s="172"/>
      <c r="B199" s="173"/>
      <c r="C199" s="159"/>
      <c r="D199" s="160"/>
      <c r="E199" s="172"/>
      <c r="F199" s="173"/>
      <c r="G199" s="26"/>
      <c r="H199" s="172"/>
      <c r="I199" s="173"/>
      <c r="J199" s="26"/>
      <c r="K199" s="26"/>
      <c r="L199" s="27"/>
      <c r="M199" s="28"/>
      <c r="N199" s="55">
        <f t="shared" si="4"/>
        <v>0</v>
      </c>
      <c r="O199" s="25"/>
      <c r="P199" s="52"/>
    </row>
    <row r="200" spans="1:16" ht="15.6" x14ac:dyDescent="0.25">
      <c r="A200" s="172"/>
      <c r="B200" s="173"/>
      <c r="C200" s="159"/>
      <c r="D200" s="160"/>
      <c r="E200" s="172"/>
      <c r="F200" s="173"/>
      <c r="G200" s="26"/>
      <c r="H200" s="172"/>
      <c r="I200" s="173"/>
      <c r="J200" s="26"/>
      <c r="K200" s="26"/>
      <c r="L200" s="27"/>
      <c r="M200" s="28"/>
      <c r="N200" s="55">
        <f t="shared" si="4"/>
        <v>0</v>
      </c>
      <c r="O200" s="25"/>
      <c r="P200" s="52"/>
    </row>
    <row r="201" spans="1:16" ht="15.6" x14ac:dyDescent="0.25">
      <c r="A201" s="172"/>
      <c r="B201" s="173"/>
      <c r="C201" s="159"/>
      <c r="D201" s="160"/>
      <c r="E201" s="172"/>
      <c r="F201" s="173"/>
      <c r="G201" s="26"/>
      <c r="H201" s="172"/>
      <c r="I201" s="173"/>
      <c r="J201" s="26"/>
      <c r="K201" s="26"/>
      <c r="L201" s="27"/>
      <c r="M201" s="28"/>
      <c r="N201" s="55">
        <f t="shared" si="4"/>
        <v>0</v>
      </c>
      <c r="O201" s="25"/>
      <c r="P201" s="52"/>
    </row>
    <row r="202" spans="1:16" ht="15.6" x14ac:dyDescent="0.25">
      <c r="A202" s="172"/>
      <c r="B202" s="173"/>
      <c r="C202" s="159"/>
      <c r="D202" s="160"/>
      <c r="E202" s="172"/>
      <c r="F202" s="173"/>
      <c r="G202" s="26"/>
      <c r="H202" s="172"/>
      <c r="I202" s="173"/>
      <c r="J202" s="26"/>
      <c r="K202" s="26"/>
      <c r="L202" s="27"/>
      <c r="M202" s="28"/>
      <c r="N202" s="55">
        <f t="shared" si="4"/>
        <v>0</v>
      </c>
      <c r="O202" s="25"/>
      <c r="P202" s="52"/>
    </row>
    <row r="203" spans="1:16" ht="15.6" x14ac:dyDescent="0.25">
      <c r="A203" s="172"/>
      <c r="B203" s="173"/>
      <c r="C203" s="159"/>
      <c r="D203" s="160"/>
      <c r="E203" s="172"/>
      <c r="F203" s="173"/>
      <c r="G203" s="26"/>
      <c r="H203" s="172"/>
      <c r="I203" s="173"/>
      <c r="J203" s="26"/>
      <c r="K203" s="26"/>
      <c r="L203" s="27"/>
      <c r="M203" s="28"/>
      <c r="N203" s="55">
        <f t="shared" si="4"/>
        <v>0</v>
      </c>
      <c r="O203" s="25"/>
      <c r="P203" s="52"/>
    </row>
    <row r="204" spans="1:16" ht="15.6" x14ac:dyDescent="0.25">
      <c r="A204" s="172"/>
      <c r="B204" s="173"/>
      <c r="C204" s="159"/>
      <c r="D204" s="160"/>
      <c r="E204" s="172"/>
      <c r="F204" s="173"/>
      <c r="G204" s="26"/>
      <c r="H204" s="172"/>
      <c r="I204" s="173"/>
      <c r="J204" s="26"/>
      <c r="K204" s="26"/>
      <c r="L204" s="27"/>
      <c r="M204" s="28"/>
      <c r="N204" s="55">
        <f t="shared" si="4"/>
        <v>0</v>
      </c>
      <c r="O204" s="25"/>
      <c r="P204" s="52"/>
    </row>
    <row r="205" spans="1:16" ht="15.6" x14ac:dyDescent="0.25">
      <c r="A205" s="172"/>
      <c r="B205" s="173"/>
      <c r="C205" s="159"/>
      <c r="D205" s="160"/>
      <c r="E205" s="172"/>
      <c r="F205" s="173"/>
      <c r="G205" s="26"/>
      <c r="H205" s="172"/>
      <c r="I205" s="173"/>
      <c r="J205" s="26"/>
      <c r="K205" s="26"/>
      <c r="L205" s="27"/>
      <c r="M205" s="28"/>
      <c r="N205" s="55">
        <f t="shared" si="4"/>
        <v>0</v>
      </c>
      <c r="O205" s="25"/>
      <c r="P205" s="52"/>
    </row>
    <row r="206" spans="1:16" ht="15.6" x14ac:dyDescent="0.25">
      <c r="A206" s="172"/>
      <c r="B206" s="173"/>
      <c r="C206" s="159"/>
      <c r="D206" s="160"/>
      <c r="E206" s="172"/>
      <c r="F206" s="173"/>
      <c r="G206" s="26"/>
      <c r="H206" s="172"/>
      <c r="I206" s="173"/>
      <c r="J206" s="26"/>
      <c r="K206" s="26"/>
      <c r="L206" s="27"/>
      <c r="M206" s="28"/>
      <c r="N206" s="55">
        <f t="shared" si="4"/>
        <v>0</v>
      </c>
      <c r="O206" s="25"/>
      <c r="P206" s="52"/>
    </row>
    <row r="207" spans="1:16" ht="15.6" x14ac:dyDescent="0.25">
      <c r="A207" s="172"/>
      <c r="B207" s="173"/>
      <c r="C207" s="159"/>
      <c r="D207" s="160"/>
      <c r="E207" s="172"/>
      <c r="F207" s="173"/>
      <c r="G207" s="26"/>
      <c r="H207" s="172"/>
      <c r="I207" s="173"/>
      <c r="J207" s="26"/>
      <c r="K207" s="26"/>
      <c r="L207" s="27"/>
      <c r="M207" s="28"/>
      <c r="N207" s="55">
        <f t="shared" si="4"/>
        <v>0</v>
      </c>
      <c r="O207" s="25"/>
      <c r="P207" s="52"/>
    </row>
    <row r="208" spans="1:16" ht="15.6" x14ac:dyDescent="0.25">
      <c r="A208" s="172"/>
      <c r="B208" s="173"/>
      <c r="C208" s="159"/>
      <c r="D208" s="160"/>
      <c r="E208" s="172"/>
      <c r="F208" s="173"/>
      <c r="G208" s="26"/>
      <c r="H208" s="172"/>
      <c r="I208" s="173"/>
      <c r="J208" s="26"/>
      <c r="K208" s="26"/>
      <c r="L208" s="27"/>
      <c r="M208" s="28"/>
      <c r="N208" s="55">
        <f t="shared" si="4"/>
        <v>0</v>
      </c>
      <c r="O208" s="25"/>
      <c r="P208" s="52"/>
    </row>
    <row r="209" spans="1:16" ht="15.6" x14ac:dyDescent="0.25">
      <c r="A209" s="172"/>
      <c r="B209" s="173"/>
      <c r="C209" s="159"/>
      <c r="D209" s="160"/>
      <c r="E209" s="172"/>
      <c r="F209" s="173"/>
      <c r="G209" s="26"/>
      <c r="H209" s="172"/>
      <c r="I209" s="173"/>
      <c r="J209" s="26"/>
      <c r="K209" s="26"/>
      <c r="L209" s="27"/>
      <c r="M209" s="28"/>
      <c r="N209" s="55">
        <f t="shared" si="4"/>
        <v>0</v>
      </c>
      <c r="O209" s="25"/>
      <c r="P209" s="52"/>
    </row>
    <row r="210" spans="1:16" ht="15.6" x14ac:dyDescent="0.25">
      <c r="A210" s="172"/>
      <c r="B210" s="173"/>
      <c r="C210" s="159"/>
      <c r="D210" s="160"/>
      <c r="E210" s="172"/>
      <c r="F210" s="173"/>
      <c r="G210" s="26"/>
      <c r="H210" s="172"/>
      <c r="I210" s="173"/>
      <c r="J210" s="26"/>
      <c r="K210" s="26"/>
      <c r="L210" s="27"/>
      <c r="M210" s="28"/>
      <c r="N210" s="55">
        <f t="shared" si="4"/>
        <v>0</v>
      </c>
      <c r="O210" s="25"/>
      <c r="P210" s="52"/>
    </row>
    <row r="211" spans="1:16" ht="15.6" x14ac:dyDescent="0.25">
      <c r="A211" s="172"/>
      <c r="B211" s="173"/>
      <c r="C211" s="159"/>
      <c r="D211" s="160"/>
      <c r="E211" s="172"/>
      <c r="F211" s="173"/>
      <c r="G211" s="26"/>
      <c r="H211" s="172"/>
      <c r="I211" s="173"/>
      <c r="J211" s="26"/>
      <c r="K211" s="26"/>
      <c r="L211" s="27"/>
      <c r="M211" s="28"/>
      <c r="N211" s="55">
        <f t="shared" si="4"/>
        <v>0</v>
      </c>
      <c r="O211" s="25"/>
      <c r="P211" s="52"/>
    </row>
    <row r="212" spans="1:16" ht="15.6" x14ac:dyDescent="0.25">
      <c r="A212" s="172"/>
      <c r="B212" s="173"/>
      <c r="C212" s="159"/>
      <c r="D212" s="160"/>
      <c r="E212" s="172"/>
      <c r="F212" s="173"/>
      <c r="G212" s="26"/>
      <c r="H212" s="172"/>
      <c r="I212" s="173"/>
      <c r="J212" s="26"/>
      <c r="K212" s="26"/>
      <c r="L212" s="27"/>
      <c r="M212" s="28"/>
      <c r="N212" s="55">
        <f t="shared" si="4"/>
        <v>0</v>
      </c>
      <c r="O212" s="25"/>
      <c r="P212" s="52"/>
    </row>
    <row r="213" spans="1:16" ht="15.6" x14ac:dyDescent="0.25">
      <c r="A213" s="172"/>
      <c r="B213" s="173"/>
      <c r="C213" s="159"/>
      <c r="D213" s="160"/>
      <c r="E213" s="172"/>
      <c r="F213" s="173"/>
      <c r="G213" s="26"/>
      <c r="H213" s="172"/>
      <c r="I213" s="173"/>
      <c r="J213" s="26"/>
      <c r="K213" s="26"/>
      <c r="L213" s="27"/>
      <c r="M213" s="28"/>
      <c r="N213" s="55">
        <f t="shared" si="4"/>
        <v>0</v>
      </c>
      <c r="O213" s="25"/>
      <c r="P213" s="52"/>
    </row>
    <row r="214" spans="1:16" ht="15.6" x14ac:dyDescent="0.25">
      <c r="A214" s="172"/>
      <c r="B214" s="173"/>
      <c r="C214" s="159"/>
      <c r="D214" s="160"/>
      <c r="E214" s="172"/>
      <c r="F214" s="173"/>
      <c r="G214" s="26"/>
      <c r="H214" s="172"/>
      <c r="I214" s="173"/>
      <c r="J214" s="26"/>
      <c r="K214" s="26"/>
      <c r="L214" s="27"/>
      <c r="M214" s="28"/>
      <c r="N214" s="55">
        <f t="shared" si="4"/>
        <v>0</v>
      </c>
      <c r="O214" s="25"/>
      <c r="P214" s="52"/>
    </row>
    <row r="215" spans="1:16" ht="15.6" x14ac:dyDescent="0.25">
      <c r="A215" s="172"/>
      <c r="B215" s="173"/>
      <c r="C215" s="159"/>
      <c r="D215" s="160"/>
      <c r="E215" s="172"/>
      <c r="F215" s="173"/>
      <c r="G215" s="26"/>
      <c r="H215" s="172"/>
      <c r="I215" s="173"/>
      <c r="J215" s="26"/>
      <c r="K215" s="26"/>
      <c r="L215" s="27"/>
      <c r="M215" s="28"/>
      <c r="N215" s="55">
        <f t="shared" si="4"/>
        <v>0</v>
      </c>
      <c r="O215" s="25"/>
      <c r="P215" s="52"/>
    </row>
    <row r="216" spans="1:16" ht="15.6" x14ac:dyDescent="0.25">
      <c r="A216" s="172"/>
      <c r="B216" s="173"/>
      <c r="C216" s="159"/>
      <c r="D216" s="160"/>
      <c r="E216" s="172"/>
      <c r="F216" s="173"/>
      <c r="G216" s="26"/>
      <c r="H216" s="172"/>
      <c r="I216" s="173"/>
      <c r="J216" s="26"/>
      <c r="K216" s="26"/>
      <c r="L216" s="27"/>
      <c r="M216" s="28"/>
      <c r="N216" s="55">
        <f t="shared" si="4"/>
        <v>0</v>
      </c>
      <c r="O216" s="25"/>
      <c r="P216" s="52"/>
    </row>
    <row r="217" spans="1:16" ht="15.6" x14ac:dyDescent="0.25">
      <c r="A217" s="172"/>
      <c r="B217" s="173"/>
      <c r="C217" s="159"/>
      <c r="D217" s="160"/>
      <c r="E217" s="172"/>
      <c r="F217" s="173"/>
      <c r="G217" s="26"/>
      <c r="H217" s="172"/>
      <c r="I217" s="173"/>
      <c r="J217" s="26"/>
      <c r="K217" s="26"/>
      <c r="L217" s="27"/>
      <c r="M217" s="28"/>
      <c r="N217" s="55">
        <f t="shared" si="4"/>
        <v>0</v>
      </c>
      <c r="O217" s="25"/>
      <c r="P217" s="52"/>
    </row>
    <row r="218" spans="1:16" ht="15.6" x14ac:dyDescent="0.25">
      <c r="A218" s="172"/>
      <c r="B218" s="173"/>
      <c r="C218" s="159"/>
      <c r="D218" s="160"/>
      <c r="E218" s="172"/>
      <c r="F218" s="173"/>
      <c r="G218" s="26"/>
      <c r="H218" s="172"/>
      <c r="I218" s="173"/>
      <c r="J218" s="26"/>
      <c r="K218" s="26"/>
      <c r="L218" s="27"/>
      <c r="M218" s="28"/>
      <c r="N218" s="55">
        <f t="shared" si="4"/>
        <v>0</v>
      </c>
      <c r="O218" s="25"/>
      <c r="P218" s="52"/>
    </row>
    <row r="219" spans="1:16" ht="15.6" x14ac:dyDescent="0.25">
      <c r="A219" s="172"/>
      <c r="B219" s="173"/>
      <c r="C219" s="159"/>
      <c r="D219" s="160"/>
      <c r="E219" s="172"/>
      <c r="F219" s="173"/>
      <c r="G219" s="26"/>
      <c r="H219" s="172"/>
      <c r="I219" s="173"/>
      <c r="J219" s="26"/>
      <c r="K219" s="26"/>
      <c r="L219" s="27"/>
      <c r="M219" s="28"/>
      <c r="N219" s="55">
        <f t="shared" si="4"/>
        <v>0</v>
      </c>
      <c r="O219" s="25"/>
      <c r="P219" s="52"/>
    </row>
    <row r="220" spans="1:16" ht="15.6" x14ac:dyDescent="0.25">
      <c r="A220" s="172"/>
      <c r="B220" s="173"/>
      <c r="C220" s="159"/>
      <c r="D220" s="160"/>
      <c r="E220" s="172"/>
      <c r="F220" s="173"/>
      <c r="G220" s="26"/>
      <c r="H220" s="172"/>
      <c r="I220" s="173"/>
      <c r="J220" s="26"/>
      <c r="K220" s="26"/>
      <c r="L220" s="27"/>
      <c r="M220" s="28"/>
      <c r="N220" s="55">
        <f t="shared" si="4"/>
        <v>0</v>
      </c>
      <c r="O220" s="25"/>
      <c r="P220" s="52"/>
    </row>
    <row r="221" spans="1:16" ht="15.6" x14ac:dyDescent="0.25">
      <c r="A221" s="172"/>
      <c r="B221" s="173"/>
      <c r="C221" s="159"/>
      <c r="D221" s="160"/>
      <c r="E221" s="172"/>
      <c r="F221" s="173"/>
      <c r="G221" s="26"/>
      <c r="H221" s="172"/>
      <c r="I221" s="173"/>
      <c r="J221" s="26"/>
      <c r="K221" s="26"/>
      <c r="L221" s="27"/>
      <c r="M221" s="28"/>
      <c r="N221" s="55">
        <f t="shared" si="4"/>
        <v>0</v>
      </c>
      <c r="O221" s="25"/>
      <c r="P221" s="52"/>
    </row>
    <row r="222" spans="1:16" ht="15.6" x14ac:dyDescent="0.25">
      <c r="A222" s="172"/>
      <c r="B222" s="173"/>
      <c r="C222" s="159"/>
      <c r="D222" s="160"/>
      <c r="E222" s="172"/>
      <c r="F222" s="173"/>
      <c r="G222" s="26"/>
      <c r="H222" s="172"/>
      <c r="I222" s="173"/>
      <c r="J222" s="26"/>
      <c r="K222" s="26"/>
      <c r="L222" s="27"/>
      <c r="M222" s="28"/>
      <c r="N222" s="55">
        <f t="shared" si="4"/>
        <v>0</v>
      </c>
      <c r="O222" s="25"/>
      <c r="P222" s="52"/>
    </row>
    <row r="223" spans="1:16" ht="15.6" x14ac:dyDescent="0.25">
      <c r="A223" s="172"/>
      <c r="B223" s="173"/>
      <c r="C223" s="159"/>
      <c r="D223" s="160"/>
      <c r="E223" s="172"/>
      <c r="F223" s="173"/>
      <c r="G223" s="26"/>
      <c r="H223" s="172"/>
      <c r="I223" s="173"/>
      <c r="J223" s="26"/>
      <c r="K223" s="26"/>
      <c r="L223" s="27"/>
      <c r="M223" s="28"/>
      <c r="N223" s="55">
        <f t="shared" si="4"/>
        <v>0</v>
      </c>
      <c r="O223" s="25"/>
      <c r="P223" s="52"/>
    </row>
    <row r="224" spans="1:16" ht="15.6" x14ac:dyDescent="0.25">
      <c r="A224" s="172"/>
      <c r="B224" s="173"/>
      <c r="C224" s="159"/>
      <c r="D224" s="160"/>
      <c r="E224" s="172"/>
      <c r="F224" s="173"/>
      <c r="G224" s="26"/>
      <c r="H224" s="172"/>
      <c r="I224" s="173"/>
      <c r="J224" s="26"/>
      <c r="K224" s="26"/>
      <c r="L224" s="27"/>
      <c r="M224" s="28"/>
      <c r="N224" s="55">
        <f t="shared" si="4"/>
        <v>0</v>
      </c>
      <c r="O224" s="25"/>
      <c r="P224" s="52"/>
    </row>
    <row r="225" spans="1:16" ht="15.6" x14ac:dyDescent="0.25">
      <c r="A225" s="172"/>
      <c r="B225" s="173"/>
      <c r="C225" s="159"/>
      <c r="D225" s="160"/>
      <c r="E225" s="172"/>
      <c r="F225" s="173"/>
      <c r="G225" s="26"/>
      <c r="H225" s="172"/>
      <c r="I225" s="173"/>
      <c r="J225" s="26"/>
      <c r="K225" s="26"/>
      <c r="L225" s="27"/>
      <c r="M225" s="28"/>
      <c r="N225" s="55">
        <f t="shared" si="4"/>
        <v>0</v>
      </c>
      <c r="O225" s="25"/>
      <c r="P225" s="52"/>
    </row>
    <row r="226" spans="1:16" ht="15.6" x14ac:dyDescent="0.25">
      <c r="A226" s="172"/>
      <c r="B226" s="173"/>
      <c r="C226" s="159"/>
      <c r="D226" s="160"/>
      <c r="E226" s="172"/>
      <c r="F226" s="173"/>
      <c r="G226" s="26"/>
      <c r="H226" s="172"/>
      <c r="I226" s="173"/>
      <c r="J226" s="26"/>
      <c r="K226" s="26"/>
      <c r="L226" s="27"/>
      <c r="M226" s="28"/>
      <c r="N226" s="55">
        <f t="shared" si="4"/>
        <v>0</v>
      </c>
      <c r="O226" s="25"/>
      <c r="P226" s="52"/>
    </row>
    <row r="227" spans="1:16" ht="15.6" x14ac:dyDescent="0.25">
      <c r="A227" s="172"/>
      <c r="B227" s="173"/>
      <c r="C227" s="159"/>
      <c r="D227" s="160"/>
      <c r="E227" s="172"/>
      <c r="F227" s="173"/>
      <c r="G227" s="26"/>
      <c r="H227" s="172"/>
      <c r="I227" s="173"/>
      <c r="J227" s="26"/>
      <c r="K227" s="26"/>
      <c r="L227" s="27"/>
      <c r="M227" s="28"/>
      <c r="N227" s="55">
        <f t="shared" si="4"/>
        <v>0</v>
      </c>
      <c r="O227" s="25"/>
      <c r="P227" s="52"/>
    </row>
    <row r="228" spans="1:16" ht="15.6" x14ac:dyDescent="0.25">
      <c r="A228" s="172"/>
      <c r="B228" s="173"/>
      <c r="C228" s="159"/>
      <c r="D228" s="160"/>
      <c r="E228" s="172"/>
      <c r="F228" s="173"/>
      <c r="G228" s="26"/>
      <c r="H228" s="172"/>
      <c r="I228" s="173"/>
      <c r="J228" s="26"/>
      <c r="K228" s="26"/>
      <c r="L228" s="27"/>
      <c r="M228" s="28"/>
      <c r="N228" s="55">
        <f t="shared" si="4"/>
        <v>0</v>
      </c>
      <c r="O228" s="25"/>
      <c r="P228" s="52"/>
    </row>
    <row r="229" spans="1:16" ht="15.6" x14ac:dyDescent="0.25">
      <c r="A229" s="172"/>
      <c r="B229" s="173"/>
      <c r="C229" s="159"/>
      <c r="D229" s="160"/>
      <c r="E229" s="172"/>
      <c r="F229" s="173"/>
      <c r="G229" s="26"/>
      <c r="H229" s="172"/>
      <c r="I229" s="173"/>
      <c r="J229" s="26"/>
      <c r="K229" s="26"/>
      <c r="L229" s="27"/>
      <c r="M229" s="28"/>
      <c r="N229" s="55">
        <f t="shared" si="4"/>
        <v>0</v>
      </c>
      <c r="O229" s="25"/>
      <c r="P229" s="52"/>
    </row>
    <row r="230" spans="1:16" ht="15.6" x14ac:dyDescent="0.25">
      <c r="A230" s="172"/>
      <c r="B230" s="173"/>
      <c r="C230" s="159"/>
      <c r="D230" s="160"/>
      <c r="E230" s="172"/>
      <c r="F230" s="173"/>
      <c r="G230" s="26"/>
      <c r="H230" s="172"/>
      <c r="I230" s="173"/>
      <c r="J230" s="26"/>
      <c r="K230" s="26"/>
      <c r="L230" s="27"/>
      <c r="M230" s="28"/>
      <c r="N230" s="55">
        <f t="shared" si="4"/>
        <v>0</v>
      </c>
      <c r="O230" s="25"/>
      <c r="P230" s="52"/>
    </row>
    <row r="231" spans="1:16" ht="15.6" x14ac:dyDescent="0.25">
      <c r="A231" s="172"/>
      <c r="B231" s="173"/>
      <c r="C231" s="159"/>
      <c r="D231" s="160"/>
      <c r="E231" s="172"/>
      <c r="F231" s="173"/>
      <c r="G231" s="26"/>
      <c r="H231" s="172"/>
      <c r="I231" s="173"/>
      <c r="J231" s="26"/>
      <c r="K231" s="26"/>
      <c r="L231" s="27"/>
      <c r="M231" s="28"/>
      <c r="N231" s="55">
        <f t="shared" si="4"/>
        <v>0</v>
      </c>
      <c r="O231" s="25"/>
      <c r="P231" s="52"/>
    </row>
    <row r="232" spans="1:16" ht="15.6" x14ac:dyDescent="0.25">
      <c r="A232" s="172"/>
      <c r="B232" s="173"/>
      <c r="C232" s="159"/>
      <c r="D232" s="160"/>
      <c r="E232" s="172"/>
      <c r="F232" s="173"/>
      <c r="G232" s="26"/>
      <c r="H232" s="172"/>
      <c r="I232" s="173"/>
      <c r="J232" s="26"/>
      <c r="K232" s="26"/>
      <c r="L232" s="27"/>
      <c r="M232" s="28"/>
      <c r="N232" s="55">
        <f t="shared" si="4"/>
        <v>0</v>
      </c>
      <c r="O232" s="25"/>
      <c r="P232" s="52"/>
    </row>
    <row r="233" spans="1:16" ht="15.6" x14ac:dyDescent="0.25">
      <c r="A233" s="172"/>
      <c r="B233" s="173"/>
      <c r="C233" s="159"/>
      <c r="D233" s="160"/>
      <c r="E233" s="172"/>
      <c r="F233" s="173"/>
      <c r="G233" s="26"/>
      <c r="H233" s="172"/>
      <c r="I233" s="173"/>
      <c r="J233" s="26"/>
      <c r="K233" s="26"/>
      <c r="L233" s="27"/>
      <c r="M233" s="28"/>
      <c r="N233" s="55">
        <f t="shared" si="4"/>
        <v>0</v>
      </c>
      <c r="O233" s="25"/>
      <c r="P233" s="52"/>
    </row>
    <row r="234" spans="1:16" ht="15.6" x14ac:dyDescent="0.25">
      <c r="A234" s="172"/>
      <c r="B234" s="173"/>
      <c r="C234" s="159"/>
      <c r="D234" s="160"/>
      <c r="E234" s="172"/>
      <c r="F234" s="173"/>
      <c r="G234" s="26"/>
      <c r="H234" s="172"/>
      <c r="I234" s="173"/>
      <c r="J234" s="26"/>
      <c r="K234" s="26"/>
      <c r="L234" s="27"/>
      <c r="M234" s="28"/>
      <c r="N234" s="55">
        <f t="shared" si="4"/>
        <v>0</v>
      </c>
      <c r="O234" s="25"/>
      <c r="P234" s="52"/>
    </row>
    <row r="235" spans="1:16" ht="15.6" x14ac:dyDescent="0.25">
      <c r="A235" s="172"/>
      <c r="B235" s="173"/>
      <c r="C235" s="159"/>
      <c r="D235" s="160"/>
      <c r="E235" s="172"/>
      <c r="F235" s="173"/>
      <c r="G235" s="26"/>
      <c r="H235" s="172"/>
      <c r="I235" s="173"/>
      <c r="J235" s="26"/>
      <c r="K235" s="26"/>
      <c r="L235" s="27"/>
      <c r="M235" s="28"/>
      <c r="N235" s="55">
        <f t="shared" si="4"/>
        <v>0</v>
      </c>
      <c r="O235" s="25"/>
      <c r="P235" s="52"/>
    </row>
    <row r="236" spans="1:16" ht="15.6" x14ac:dyDescent="0.25">
      <c r="A236" s="172"/>
      <c r="B236" s="173"/>
      <c r="C236" s="159"/>
      <c r="D236" s="160"/>
      <c r="E236" s="172"/>
      <c r="F236" s="173"/>
      <c r="G236" s="26"/>
      <c r="H236" s="172"/>
      <c r="I236" s="173"/>
      <c r="J236" s="26"/>
      <c r="K236" s="26"/>
      <c r="L236" s="27"/>
      <c r="M236" s="28"/>
      <c r="N236" s="55">
        <f t="shared" si="4"/>
        <v>0</v>
      </c>
      <c r="O236" s="25"/>
      <c r="P236" s="52"/>
    </row>
    <row r="237" spans="1:16" ht="15.6" x14ac:dyDescent="0.25">
      <c r="A237" s="172"/>
      <c r="B237" s="173"/>
      <c r="C237" s="159"/>
      <c r="D237" s="160"/>
      <c r="E237" s="172"/>
      <c r="F237" s="173"/>
      <c r="G237" s="26"/>
      <c r="H237" s="172"/>
      <c r="I237" s="173"/>
      <c r="J237" s="26"/>
      <c r="K237" s="26"/>
      <c r="L237" s="27"/>
      <c r="M237" s="28"/>
      <c r="N237" s="55">
        <f t="shared" si="4"/>
        <v>0</v>
      </c>
      <c r="O237" s="25"/>
      <c r="P237" s="52"/>
    </row>
    <row r="238" spans="1:16" ht="15.6" x14ac:dyDescent="0.25">
      <c r="A238" s="172"/>
      <c r="B238" s="173"/>
      <c r="C238" s="159"/>
      <c r="D238" s="160"/>
      <c r="E238" s="172"/>
      <c r="F238" s="173"/>
      <c r="G238" s="26"/>
      <c r="H238" s="172"/>
      <c r="I238" s="173"/>
      <c r="J238" s="26"/>
      <c r="K238" s="26"/>
      <c r="L238" s="27"/>
      <c r="M238" s="28"/>
      <c r="N238" s="55">
        <f t="shared" si="4"/>
        <v>0</v>
      </c>
      <c r="O238" s="25"/>
      <c r="P238" s="52"/>
    </row>
    <row r="239" spans="1:16" ht="15.6" x14ac:dyDescent="0.25">
      <c r="A239" s="172"/>
      <c r="B239" s="173"/>
      <c r="C239" s="159"/>
      <c r="D239" s="160"/>
      <c r="E239" s="172"/>
      <c r="F239" s="173"/>
      <c r="G239" s="26"/>
      <c r="H239" s="172"/>
      <c r="I239" s="173"/>
      <c r="J239" s="26"/>
      <c r="K239" s="26"/>
      <c r="L239" s="27"/>
      <c r="M239" s="28"/>
      <c r="N239" s="55">
        <f t="shared" si="4"/>
        <v>0</v>
      </c>
      <c r="O239" s="25"/>
      <c r="P239" s="52"/>
    </row>
    <row r="240" spans="1:16" ht="15.6" x14ac:dyDescent="0.25">
      <c r="A240" s="172"/>
      <c r="B240" s="173"/>
      <c r="C240" s="159"/>
      <c r="D240" s="160"/>
      <c r="E240" s="172"/>
      <c r="F240" s="173"/>
      <c r="G240" s="26"/>
      <c r="H240" s="172"/>
      <c r="I240" s="173"/>
      <c r="J240" s="26"/>
      <c r="K240" s="26"/>
      <c r="L240" s="27"/>
      <c r="M240" s="28"/>
      <c r="N240" s="55">
        <f t="shared" si="4"/>
        <v>0</v>
      </c>
      <c r="O240" s="25"/>
      <c r="P240" s="52"/>
    </row>
    <row r="241" spans="1:16" ht="15.6" x14ac:dyDescent="0.25">
      <c r="A241" s="172"/>
      <c r="B241" s="173"/>
      <c r="C241" s="159"/>
      <c r="D241" s="160"/>
      <c r="E241" s="172"/>
      <c r="F241" s="173"/>
      <c r="G241" s="26"/>
      <c r="H241" s="172"/>
      <c r="I241" s="173"/>
      <c r="J241" s="26"/>
      <c r="K241" s="26"/>
      <c r="L241" s="27"/>
      <c r="M241" s="28"/>
      <c r="N241" s="55">
        <f t="shared" si="4"/>
        <v>0</v>
      </c>
      <c r="O241" s="25"/>
      <c r="P241" s="52"/>
    </row>
    <row r="242" spans="1:16" ht="15.6" x14ac:dyDescent="0.25">
      <c r="A242" s="172"/>
      <c r="B242" s="173"/>
      <c r="C242" s="159"/>
      <c r="D242" s="160"/>
      <c r="E242" s="172"/>
      <c r="F242" s="173"/>
      <c r="G242" s="26"/>
      <c r="H242" s="172"/>
      <c r="I242" s="173"/>
      <c r="J242" s="26"/>
      <c r="K242" s="26"/>
      <c r="L242" s="27"/>
      <c r="M242" s="28"/>
      <c r="N242" s="55">
        <f t="shared" si="4"/>
        <v>0</v>
      </c>
      <c r="O242" s="25"/>
      <c r="P242" s="52"/>
    </row>
    <row r="243" spans="1:16" ht="15.6" x14ac:dyDescent="0.25">
      <c r="A243" s="172"/>
      <c r="B243" s="173"/>
      <c r="C243" s="159"/>
      <c r="D243" s="160"/>
      <c r="E243" s="172"/>
      <c r="F243" s="173"/>
      <c r="G243" s="26"/>
      <c r="H243" s="172"/>
      <c r="I243" s="173"/>
      <c r="J243" s="26"/>
      <c r="K243" s="26"/>
      <c r="L243" s="27"/>
      <c r="M243" s="28"/>
      <c r="N243" s="55">
        <f t="shared" si="4"/>
        <v>0</v>
      </c>
      <c r="O243" s="25"/>
      <c r="P243" s="52"/>
    </row>
    <row r="244" spans="1:16" ht="15.6" x14ac:dyDescent="0.25">
      <c r="A244" s="172"/>
      <c r="B244" s="173"/>
      <c r="C244" s="159"/>
      <c r="D244" s="160"/>
      <c r="E244" s="172"/>
      <c r="F244" s="173"/>
      <c r="G244" s="26"/>
      <c r="H244" s="172"/>
      <c r="I244" s="173"/>
      <c r="J244" s="26"/>
      <c r="K244" s="26"/>
      <c r="L244" s="27"/>
      <c r="M244" s="28"/>
      <c r="N244" s="55">
        <f t="shared" si="4"/>
        <v>0</v>
      </c>
      <c r="O244" s="25"/>
      <c r="P244" s="52"/>
    </row>
    <row r="245" spans="1:16" ht="15.6" x14ac:dyDescent="0.25">
      <c r="A245" s="172"/>
      <c r="B245" s="173"/>
      <c r="C245" s="159"/>
      <c r="D245" s="160"/>
      <c r="E245" s="172"/>
      <c r="F245" s="173"/>
      <c r="G245" s="26"/>
      <c r="H245" s="172"/>
      <c r="I245" s="173"/>
      <c r="J245" s="26"/>
      <c r="K245" s="26"/>
      <c r="L245" s="27"/>
      <c r="M245" s="28"/>
      <c r="N245" s="55">
        <f t="shared" si="4"/>
        <v>0</v>
      </c>
      <c r="O245" s="25"/>
      <c r="P245" s="52"/>
    </row>
    <row r="246" spans="1:16" ht="15.6" x14ac:dyDescent="0.25">
      <c r="A246" s="172"/>
      <c r="B246" s="173"/>
      <c r="C246" s="159"/>
      <c r="D246" s="160"/>
      <c r="E246" s="172"/>
      <c r="F246" s="173"/>
      <c r="G246" s="26"/>
      <c r="H246" s="172"/>
      <c r="I246" s="173"/>
      <c r="J246" s="26"/>
      <c r="K246" s="26"/>
      <c r="L246" s="27"/>
      <c r="M246" s="28"/>
      <c r="N246" s="55">
        <f t="shared" si="4"/>
        <v>0</v>
      </c>
      <c r="O246" s="25"/>
      <c r="P246" s="52"/>
    </row>
    <row r="247" spans="1:16" ht="15.6" x14ac:dyDescent="0.25">
      <c r="A247" s="172"/>
      <c r="B247" s="173"/>
      <c r="C247" s="159"/>
      <c r="D247" s="160"/>
      <c r="E247" s="172"/>
      <c r="F247" s="173"/>
      <c r="G247" s="26"/>
      <c r="H247" s="172"/>
      <c r="I247" s="173"/>
      <c r="J247" s="26"/>
      <c r="K247" s="26"/>
      <c r="L247" s="27"/>
      <c r="M247" s="28"/>
      <c r="N247" s="55">
        <f t="shared" si="4"/>
        <v>0</v>
      </c>
      <c r="O247" s="25"/>
      <c r="P247" s="52"/>
    </row>
    <row r="248" spans="1:16" ht="15.6" x14ac:dyDescent="0.25">
      <c r="A248" s="172"/>
      <c r="B248" s="173"/>
      <c r="C248" s="159"/>
      <c r="D248" s="160"/>
      <c r="E248" s="172"/>
      <c r="F248" s="173"/>
      <c r="G248" s="26"/>
      <c r="H248" s="172"/>
      <c r="I248" s="173"/>
      <c r="J248" s="26"/>
      <c r="K248" s="26"/>
      <c r="L248" s="27"/>
      <c r="M248" s="28"/>
      <c r="N248" s="55">
        <f t="shared" si="4"/>
        <v>0</v>
      </c>
      <c r="O248" s="25"/>
      <c r="P248" s="52"/>
    </row>
    <row r="249" spans="1:16" ht="15.6" x14ac:dyDescent="0.25">
      <c r="A249" s="172"/>
      <c r="B249" s="173"/>
      <c r="C249" s="159"/>
      <c r="D249" s="160"/>
      <c r="E249" s="172"/>
      <c r="F249" s="173"/>
      <c r="G249" s="26"/>
      <c r="H249" s="172"/>
      <c r="I249" s="173"/>
      <c r="J249" s="26"/>
      <c r="K249" s="26"/>
      <c r="L249" s="27"/>
      <c r="M249" s="28"/>
      <c r="N249" s="55">
        <f t="shared" si="4"/>
        <v>0</v>
      </c>
      <c r="O249" s="25"/>
      <c r="P249" s="52"/>
    </row>
    <row r="250" spans="1:16" ht="15.6" x14ac:dyDescent="0.25">
      <c r="A250" s="172"/>
      <c r="B250" s="173"/>
      <c r="C250" s="159"/>
      <c r="D250" s="160"/>
      <c r="E250" s="172"/>
      <c r="F250" s="173"/>
      <c r="G250" s="26"/>
      <c r="H250" s="172"/>
      <c r="I250" s="173"/>
      <c r="J250" s="26"/>
      <c r="K250" s="26"/>
      <c r="L250" s="27"/>
      <c r="M250" s="28"/>
      <c r="N250" s="55">
        <f t="shared" si="4"/>
        <v>0</v>
      </c>
      <c r="O250" s="25"/>
      <c r="P250" s="52"/>
    </row>
    <row r="251" spans="1:16" ht="15.6" x14ac:dyDescent="0.25">
      <c r="A251" s="172"/>
      <c r="B251" s="173"/>
      <c r="C251" s="159"/>
      <c r="D251" s="160"/>
      <c r="E251" s="172"/>
      <c r="F251" s="173"/>
      <c r="G251" s="26"/>
      <c r="H251" s="172"/>
      <c r="I251" s="173"/>
      <c r="J251" s="26"/>
      <c r="K251" s="26"/>
      <c r="L251" s="27"/>
      <c r="M251" s="28"/>
      <c r="N251" s="55">
        <f t="shared" ref="N251:N314" si="5">$L251*$M251</f>
        <v>0</v>
      </c>
      <c r="O251" s="25"/>
      <c r="P251" s="52"/>
    </row>
    <row r="252" spans="1:16" ht="15.6" x14ac:dyDescent="0.25">
      <c r="A252" s="172"/>
      <c r="B252" s="173"/>
      <c r="C252" s="159"/>
      <c r="D252" s="160"/>
      <c r="E252" s="172"/>
      <c r="F252" s="173"/>
      <c r="G252" s="26"/>
      <c r="H252" s="172"/>
      <c r="I252" s="173"/>
      <c r="J252" s="26"/>
      <c r="K252" s="26"/>
      <c r="L252" s="27"/>
      <c r="M252" s="28"/>
      <c r="N252" s="55">
        <f t="shared" si="5"/>
        <v>0</v>
      </c>
      <c r="O252" s="25"/>
      <c r="P252" s="52"/>
    </row>
    <row r="253" spans="1:16" ht="15.6" x14ac:dyDescent="0.25">
      <c r="A253" s="172"/>
      <c r="B253" s="173"/>
      <c r="C253" s="159"/>
      <c r="D253" s="160"/>
      <c r="E253" s="172"/>
      <c r="F253" s="173"/>
      <c r="G253" s="26"/>
      <c r="H253" s="172"/>
      <c r="I253" s="173"/>
      <c r="J253" s="26"/>
      <c r="K253" s="26"/>
      <c r="L253" s="27"/>
      <c r="M253" s="28"/>
      <c r="N253" s="55">
        <f t="shared" si="5"/>
        <v>0</v>
      </c>
      <c r="O253" s="25"/>
      <c r="P253" s="52"/>
    </row>
    <row r="254" spans="1:16" ht="15.6" x14ac:dyDescent="0.25">
      <c r="A254" s="172"/>
      <c r="B254" s="173"/>
      <c r="C254" s="159"/>
      <c r="D254" s="160"/>
      <c r="E254" s="172"/>
      <c r="F254" s="173"/>
      <c r="G254" s="26"/>
      <c r="H254" s="172"/>
      <c r="I254" s="173"/>
      <c r="J254" s="26"/>
      <c r="K254" s="26"/>
      <c r="L254" s="27"/>
      <c r="M254" s="28"/>
      <c r="N254" s="55">
        <f t="shared" si="5"/>
        <v>0</v>
      </c>
      <c r="O254" s="25"/>
      <c r="P254" s="52"/>
    </row>
    <row r="255" spans="1:16" ht="15.6" x14ac:dyDescent="0.25">
      <c r="A255" s="172"/>
      <c r="B255" s="173"/>
      <c r="C255" s="159"/>
      <c r="D255" s="160"/>
      <c r="E255" s="172"/>
      <c r="F255" s="173"/>
      <c r="G255" s="26"/>
      <c r="H255" s="172"/>
      <c r="I255" s="173"/>
      <c r="J255" s="26"/>
      <c r="K255" s="26"/>
      <c r="L255" s="27"/>
      <c r="M255" s="28"/>
      <c r="N255" s="55">
        <f t="shared" si="5"/>
        <v>0</v>
      </c>
      <c r="O255" s="25"/>
      <c r="P255" s="52"/>
    </row>
    <row r="256" spans="1:16" ht="15.6" x14ac:dyDescent="0.25">
      <c r="A256" s="172"/>
      <c r="B256" s="173"/>
      <c r="C256" s="159"/>
      <c r="D256" s="160"/>
      <c r="E256" s="172"/>
      <c r="F256" s="173"/>
      <c r="G256" s="26"/>
      <c r="H256" s="172"/>
      <c r="I256" s="173"/>
      <c r="J256" s="26"/>
      <c r="K256" s="26"/>
      <c r="L256" s="27"/>
      <c r="M256" s="28"/>
      <c r="N256" s="55">
        <f t="shared" si="5"/>
        <v>0</v>
      </c>
      <c r="O256" s="25"/>
      <c r="P256" s="52"/>
    </row>
    <row r="257" spans="1:16" ht="15.6" x14ac:dyDescent="0.25">
      <c r="A257" s="172"/>
      <c r="B257" s="173"/>
      <c r="C257" s="159"/>
      <c r="D257" s="160"/>
      <c r="E257" s="172"/>
      <c r="F257" s="173"/>
      <c r="G257" s="26"/>
      <c r="H257" s="172"/>
      <c r="I257" s="173"/>
      <c r="J257" s="26"/>
      <c r="K257" s="26"/>
      <c r="L257" s="27"/>
      <c r="M257" s="28"/>
      <c r="N257" s="55">
        <f t="shared" si="5"/>
        <v>0</v>
      </c>
      <c r="O257" s="25"/>
      <c r="P257" s="52"/>
    </row>
    <row r="258" spans="1:16" ht="15.6" x14ac:dyDescent="0.25">
      <c r="A258" s="172"/>
      <c r="B258" s="173"/>
      <c r="C258" s="159"/>
      <c r="D258" s="160"/>
      <c r="E258" s="172"/>
      <c r="F258" s="173"/>
      <c r="G258" s="26"/>
      <c r="H258" s="172"/>
      <c r="I258" s="173"/>
      <c r="J258" s="26"/>
      <c r="K258" s="26"/>
      <c r="L258" s="27"/>
      <c r="M258" s="28"/>
      <c r="N258" s="55">
        <f t="shared" si="5"/>
        <v>0</v>
      </c>
      <c r="O258" s="25"/>
      <c r="P258" s="52"/>
    </row>
    <row r="259" spans="1:16" ht="15.6" x14ac:dyDescent="0.25">
      <c r="A259" s="172"/>
      <c r="B259" s="173"/>
      <c r="C259" s="159"/>
      <c r="D259" s="160"/>
      <c r="E259" s="172"/>
      <c r="F259" s="173"/>
      <c r="G259" s="26"/>
      <c r="H259" s="172"/>
      <c r="I259" s="173"/>
      <c r="J259" s="26"/>
      <c r="K259" s="26"/>
      <c r="L259" s="27"/>
      <c r="M259" s="28"/>
      <c r="N259" s="55">
        <f t="shared" si="5"/>
        <v>0</v>
      </c>
      <c r="O259" s="25"/>
      <c r="P259" s="52"/>
    </row>
    <row r="260" spans="1:16" ht="15.6" x14ac:dyDescent="0.25">
      <c r="A260" s="172"/>
      <c r="B260" s="173"/>
      <c r="C260" s="159"/>
      <c r="D260" s="160"/>
      <c r="E260" s="172"/>
      <c r="F260" s="173"/>
      <c r="G260" s="26"/>
      <c r="H260" s="172"/>
      <c r="I260" s="173"/>
      <c r="J260" s="26"/>
      <c r="K260" s="26"/>
      <c r="L260" s="27"/>
      <c r="M260" s="28"/>
      <c r="N260" s="55">
        <f t="shared" si="5"/>
        <v>0</v>
      </c>
      <c r="O260" s="25"/>
      <c r="P260" s="52"/>
    </row>
    <row r="261" spans="1:16" ht="15.6" x14ac:dyDescent="0.25">
      <c r="A261" s="172"/>
      <c r="B261" s="173"/>
      <c r="C261" s="159"/>
      <c r="D261" s="160"/>
      <c r="E261" s="172"/>
      <c r="F261" s="173"/>
      <c r="G261" s="26"/>
      <c r="H261" s="172"/>
      <c r="I261" s="173"/>
      <c r="J261" s="26"/>
      <c r="K261" s="26"/>
      <c r="L261" s="27"/>
      <c r="M261" s="28"/>
      <c r="N261" s="55">
        <f t="shared" si="5"/>
        <v>0</v>
      </c>
      <c r="O261" s="25"/>
      <c r="P261" s="52"/>
    </row>
    <row r="262" spans="1:16" ht="15.6" x14ac:dyDescent="0.25">
      <c r="A262" s="172"/>
      <c r="B262" s="173"/>
      <c r="C262" s="159"/>
      <c r="D262" s="160"/>
      <c r="E262" s="172"/>
      <c r="F262" s="173"/>
      <c r="G262" s="26"/>
      <c r="H262" s="172"/>
      <c r="I262" s="173"/>
      <c r="J262" s="26"/>
      <c r="K262" s="26"/>
      <c r="L262" s="27"/>
      <c r="M262" s="28"/>
      <c r="N262" s="55">
        <f t="shared" si="5"/>
        <v>0</v>
      </c>
      <c r="O262" s="25"/>
      <c r="P262" s="52"/>
    </row>
    <row r="263" spans="1:16" ht="15.6" x14ac:dyDescent="0.25">
      <c r="A263" s="172"/>
      <c r="B263" s="173"/>
      <c r="C263" s="159"/>
      <c r="D263" s="160"/>
      <c r="E263" s="172"/>
      <c r="F263" s="173"/>
      <c r="G263" s="26"/>
      <c r="H263" s="172"/>
      <c r="I263" s="173"/>
      <c r="J263" s="26"/>
      <c r="K263" s="26"/>
      <c r="L263" s="27"/>
      <c r="M263" s="28"/>
      <c r="N263" s="55">
        <f t="shared" si="5"/>
        <v>0</v>
      </c>
      <c r="O263" s="25"/>
      <c r="P263" s="52"/>
    </row>
    <row r="264" spans="1:16" ht="15.6" x14ac:dyDescent="0.25">
      <c r="A264" s="172"/>
      <c r="B264" s="173"/>
      <c r="C264" s="159"/>
      <c r="D264" s="160"/>
      <c r="E264" s="172"/>
      <c r="F264" s="173"/>
      <c r="G264" s="26"/>
      <c r="H264" s="172"/>
      <c r="I264" s="173"/>
      <c r="J264" s="26"/>
      <c r="K264" s="26"/>
      <c r="L264" s="27"/>
      <c r="M264" s="28"/>
      <c r="N264" s="55">
        <f t="shared" si="5"/>
        <v>0</v>
      </c>
      <c r="O264" s="25"/>
      <c r="P264" s="52"/>
    </row>
    <row r="265" spans="1:16" ht="15.6" x14ac:dyDescent="0.25">
      <c r="A265" s="172"/>
      <c r="B265" s="173"/>
      <c r="C265" s="159"/>
      <c r="D265" s="160"/>
      <c r="E265" s="172"/>
      <c r="F265" s="173"/>
      <c r="G265" s="26"/>
      <c r="H265" s="172"/>
      <c r="I265" s="173"/>
      <c r="J265" s="26"/>
      <c r="K265" s="26"/>
      <c r="L265" s="27"/>
      <c r="M265" s="28"/>
      <c r="N265" s="55">
        <f t="shared" si="5"/>
        <v>0</v>
      </c>
      <c r="O265" s="25"/>
      <c r="P265" s="52"/>
    </row>
    <row r="266" spans="1:16" ht="15.6" x14ac:dyDescent="0.25">
      <c r="A266" s="172"/>
      <c r="B266" s="173"/>
      <c r="C266" s="159"/>
      <c r="D266" s="160"/>
      <c r="E266" s="172"/>
      <c r="F266" s="173"/>
      <c r="G266" s="26"/>
      <c r="H266" s="172"/>
      <c r="I266" s="173"/>
      <c r="J266" s="26"/>
      <c r="K266" s="26"/>
      <c r="L266" s="27"/>
      <c r="M266" s="28"/>
      <c r="N266" s="55">
        <f t="shared" si="5"/>
        <v>0</v>
      </c>
      <c r="O266" s="25"/>
      <c r="P266" s="52"/>
    </row>
    <row r="267" spans="1:16" ht="15.6" x14ac:dyDescent="0.25">
      <c r="A267" s="172"/>
      <c r="B267" s="173"/>
      <c r="C267" s="159"/>
      <c r="D267" s="160"/>
      <c r="E267" s="172"/>
      <c r="F267" s="173"/>
      <c r="G267" s="26"/>
      <c r="H267" s="172"/>
      <c r="I267" s="173"/>
      <c r="J267" s="26"/>
      <c r="K267" s="26"/>
      <c r="L267" s="27"/>
      <c r="M267" s="28"/>
      <c r="N267" s="55">
        <f t="shared" si="5"/>
        <v>0</v>
      </c>
      <c r="O267" s="25"/>
      <c r="P267" s="52"/>
    </row>
    <row r="268" spans="1:16" ht="15.6" x14ac:dyDescent="0.25">
      <c r="A268" s="172"/>
      <c r="B268" s="173"/>
      <c r="C268" s="159"/>
      <c r="D268" s="160"/>
      <c r="E268" s="172"/>
      <c r="F268" s="173"/>
      <c r="G268" s="26"/>
      <c r="H268" s="172"/>
      <c r="I268" s="173"/>
      <c r="J268" s="26"/>
      <c r="K268" s="26"/>
      <c r="L268" s="27"/>
      <c r="M268" s="28"/>
      <c r="N268" s="55">
        <f t="shared" si="5"/>
        <v>0</v>
      </c>
      <c r="O268" s="25"/>
      <c r="P268" s="52"/>
    </row>
    <row r="269" spans="1:16" ht="15.6" x14ac:dyDescent="0.25">
      <c r="A269" s="172"/>
      <c r="B269" s="173"/>
      <c r="C269" s="159"/>
      <c r="D269" s="160"/>
      <c r="E269" s="172"/>
      <c r="F269" s="173"/>
      <c r="G269" s="26"/>
      <c r="H269" s="172"/>
      <c r="I269" s="173"/>
      <c r="J269" s="26"/>
      <c r="K269" s="26"/>
      <c r="L269" s="27"/>
      <c r="M269" s="28"/>
      <c r="N269" s="55">
        <f t="shared" si="5"/>
        <v>0</v>
      </c>
      <c r="O269" s="25"/>
      <c r="P269" s="52"/>
    </row>
    <row r="270" spans="1:16" ht="15.6" x14ac:dyDescent="0.25">
      <c r="A270" s="172"/>
      <c r="B270" s="173"/>
      <c r="C270" s="159"/>
      <c r="D270" s="160"/>
      <c r="E270" s="172"/>
      <c r="F270" s="173"/>
      <c r="G270" s="26"/>
      <c r="H270" s="172"/>
      <c r="I270" s="173"/>
      <c r="J270" s="26"/>
      <c r="K270" s="26"/>
      <c r="L270" s="27"/>
      <c r="M270" s="28"/>
      <c r="N270" s="55">
        <f t="shared" si="5"/>
        <v>0</v>
      </c>
      <c r="O270" s="25"/>
      <c r="P270" s="52"/>
    </row>
    <row r="271" spans="1:16" ht="15.6" x14ac:dyDescent="0.25">
      <c r="A271" s="172"/>
      <c r="B271" s="173"/>
      <c r="C271" s="159"/>
      <c r="D271" s="160"/>
      <c r="E271" s="172"/>
      <c r="F271" s="173"/>
      <c r="G271" s="26"/>
      <c r="H271" s="172"/>
      <c r="I271" s="173"/>
      <c r="J271" s="26"/>
      <c r="K271" s="26"/>
      <c r="L271" s="27"/>
      <c r="M271" s="28"/>
      <c r="N271" s="55">
        <f t="shared" si="5"/>
        <v>0</v>
      </c>
      <c r="O271" s="25"/>
      <c r="P271" s="52"/>
    </row>
    <row r="272" spans="1:16" ht="15.6" x14ac:dyDescent="0.25">
      <c r="A272" s="172"/>
      <c r="B272" s="173"/>
      <c r="C272" s="159"/>
      <c r="D272" s="160"/>
      <c r="E272" s="172"/>
      <c r="F272" s="173"/>
      <c r="G272" s="26"/>
      <c r="H272" s="172"/>
      <c r="I272" s="173"/>
      <c r="J272" s="26"/>
      <c r="K272" s="26"/>
      <c r="L272" s="27"/>
      <c r="M272" s="28"/>
      <c r="N272" s="55">
        <f t="shared" si="5"/>
        <v>0</v>
      </c>
      <c r="O272" s="25"/>
      <c r="P272" s="52"/>
    </row>
    <row r="273" spans="1:16" ht="15.6" x14ac:dyDescent="0.25">
      <c r="A273" s="172"/>
      <c r="B273" s="173"/>
      <c r="C273" s="159"/>
      <c r="D273" s="160"/>
      <c r="E273" s="172"/>
      <c r="F273" s="173"/>
      <c r="G273" s="26"/>
      <c r="H273" s="172"/>
      <c r="I273" s="173"/>
      <c r="J273" s="26"/>
      <c r="K273" s="26"/>
      <c r="L273" s="27"/>
      <c r="M273" s="28"/>
      <c r="N273" s="55">
        <f t="shared" si="5"/>
        <v>0</v>
      </c>
      <c r="O273" s="25"/>
      <c r="P273" s="52"/>
    </row>
    <row r="274" spans="1:16" ht="15.6" x14ac:dyDescent="0.25">
      <c r="A274" s="172"/>
      <c r="B274" s="173"/>
      <c r="C274" s="159"/>
      <c r="D274" s="160"/>
      <c r="E274" s="172"/>
      <c r="F274" s="173"/>
      <c r="G274" s="26"/>
      <c r="H274" s="172"/>
      <c r="I274" s="173"/>
      <c r="J274" s="26"/>
      <c r="K274" s="26"/>
      <c r="L274" s="27"/>
      <c r="M274" s="28"/>
      <c r="N274" s="55">
        <f t="shared" si="5"/>
        <v>0</v>
      </c>
      <c r="O274" s="25"/>
      <c r="P274" s="52"/>
    </row>
    <row r="275" spans="1:16" ht="15.6" x14ac:dyDescent="0.25">
      <c r="A275" s="172"/>
      <c r="B275" s="173"/>
      <c r="C275" s="159"/>
      <c r="D275" s="160"/>
      <c r="E275" s="172"/>
      <c r="F275" s="173"/>
      <c r="G275" s="26"/>
      <c r="H275" s="172"/>
      <c r="I275" s="173"/>
      <c r="J275" s="26"/>
      <c r="K275" s="26"/>
      <c r="L275" s="27"/>
      <c r="M275" s="28"/>
      <c r="N275" s="55">
        <f t="shared" si="5"/>
        <v>0</v>
      </c>
      <c r="O275" s="25"/>
      <c r="P275" s="52"/>
    </row>
    <row r="276" spans="1:16" ht="15.6" x14ac:dyDescent="0.25">
      <c r="A276" s="172"/>
      <c r="B276" s="173"/>
      <c r="C276" s="159"/>
      <c r="D276" s="160"/>
      <c r="E276" s="172"/>
      <c r="F276" s="173"/>
      <c r="G276" s="26"/>
      <c r="H276" s="172"/>
      <c r="I276" s="173"/>
      <c r="J276" s="26"/>
      <c r="K276" s="26"/>
      <c r="L276" s="27"/>
      <c r="M276" s="28"/>
      <c r="N276" s="55">
        <f t="shared" si="5"/>
        <v>0</v>
      </c>
      <c r="O276" s="25"/>
      <c r="P276" s="52"/>
    </row>
    <row r="277" spans="1:16" ht="15.6" x14ac:dyDescent="0.25">
      <c r="A277" s="172"/>
      <c r="B277" s="173"/>
      <c r="C277" s="159"/>
      <c r="D277" s="160"/>
      <c r="E277" s="172"/>
      <c r="F277" s="173"/>
      <c r="G277" s="26"/>
      <c r="H277" s="172"/>
      <c r="I277" s="173"/>
      <c r="J277" s="26"/>
      <c r="K277" s="26"/>
      <c r="L277" s="27"/>
      <c r="M277" s="28"/>
      <c r="N277" s="55">
        <f t="shared" si="5"/>
        <v>0</v>
      </c>
      <c r="O277" s="25"/>
      <c r="P277" s="52"/>
    </row>
    <row r="278" spans="1:16" ht="15.6" x14ac:dyDescent="0.25">
      <c r="A278" s="172"/>
      <c r="B278" s="173"/>
      <c r="C278" s="159"/>
      <c r="D278" s="160"/>
      <c r="E278" s="172"/>
      <c r="F278" s="173"/>
      <c r="G278" s="26"/>
      <c r="H278" s="172"/>
      <c r="I278" s="173"/>
      <c r="J278" s="26"/>
      <c r="K278" s="26"/>
      <c r="L278" s="27"/>
      <c r="M278" s="28"/>
      <c r="N278" s="55">
        <f t="shared" si="5"/>
        <v>0</v>
      </c>
      <c r="O278" s="25"/>
      <c r="P278" s="52"/>
    </row>
    <row r="279" spans="1:16" ht="15.6" x14ac:dyDescent="0.25">
      <c r="A279" s="172"/>
      <c r="B279" s="173"/>
      <c r="C279" s="159"/>
      <c r="D279" s="160"/>
      <c r="E279" s="172"/>
      <c r="F279" s="173"/>
      <c r="G279" s="26"/>
      <c r="H279" s="172"/>
      <c r="I279" s="173"/>
      <c r="J279" s="26"/>
      <c r="K279" s="26"/>
      <c r="L279" s="27"/>
      <c r="M279" s="28"/>
      <c r="N279" s="55">
        <f t="shared" si="5"/>
        <v>0</v>
      </c>
      <c r="O279" s="25"/>
      <c r="P279" s="52"/>
    </row>
    <row r="280" spans="1:16" ht="15.6" x14ac:dyDescent="0.25">
      <c r="A280" s="172"/>
      <c r="B280" s="173"/>
      <c r="C280" s="159"/>
      <c r="D280" s="160"/>
      <c r="E280" s="172"/>
      <c r="F280" s="173"/>
      <c r="G280" s="26"/>
      <c r="H280" s="172"/>
      <c r="I280" s="173"/>
      <c r="J280" s="26"/>
      <c r="K280" s="26"/>
      <c r="L280" s="27"/>
      <c r="M280" s="28"/>
      <c r="N280" s="55">
        <f t="shared" si="5"/>
        <v>0</v>
      </c>
      <c r="O280" s="25"/>
      <c r="P280" s="52"/>
    </row>
    <row r="281" spans="1:16" ht="15.6" x14ac:dyDescent="0.25">
      <c r="A281" s="172"/>
      <c r="B281" s="173"/>
      <c r="C281" s="159"/>
      <c r="D281" s="160"/>
      <c r="E281" s="172"/>
      <c r="F281" s="173"/>
      <c r="G281" s="26"/>
      <c r="H281" s="172"/>
      <c r="I281" s="173"/>
      <c r="J281" s="26"/>
      <c r="K281" s="26"/>
      <c r="L281" s="27"/>
      <c r="M281" s="28"/>
      <c r="N281" s="55">
        <f t="shared" si="5"/>
        <v>0</v>
      </c>
      <c r="O281" s="25"/>
      <c r="P281" s="52"/>
    </row>
    <row r="282" spans="1:16" ht="15.6" x14ac:dyDescent="0.25">
      <c r="A282" s="172"/>
      <c r="B282" s="173"/>
      <c r="C282" s="159"/>
      <c r="D282" s="160"/>
      <c r="E282" s="172"/>
      <c r="F282" s="173"/>
      <c r="G282" s="26"/>
      <c r="H282" s="172"/>
      <c r="I282" s="173"/>
      <c r="J282" s="26"/>
      <c r="K282" s="26"/>
      <c r="L282" s="27"/>
      <c r="M282" s="28"/>
      <c r="N282" s="55">
        <f t="shared" si="5"/>
        <v>0</v>
      </c>
      <c r="O282" s="25"/>
      <c r="P282" s="52"/>
    </row>
    <row r="283" spans="1:16" ht="15.6" x14ac:dyDescent="0.25">
      <c r="A283" s="172"/>
      <c r="B283" s="173"/>
      <c r="C283" s="159"/>
      <c r="D283" s="160"/>
      <c r="E283" s="172"/>
      <c r="F283" s="173"/>
      <c r="G283" s="26"/>
      <c r="H283" s="172"/>
      <c r="I283" s="173"/>
      <c r="J283" s="26"/>
      <c r="K283" s="26"/>
      <c r="L283" s="27"/>
      <c r="M283" s="28"/>
      <c r="N283" s="55">
        <f t="shared" si="5"/>
        <v>0</v>
      </c>
      <c r="O283" s="25"/>
      <c r="P283" s="52"/>
    </row>
    <row r="284" spans="1:16" ht="15.6" x14ac:dyDescent="0.25">
      <c r="A284" s="172"/>
      <c r="B284" s="173"/>
      <c r="C284" s="159"/>
      <c r="D284" s="160"/>
      <c r="E284" s="172"/>
      <c r="F284" s="173"/>
      <c r="G284" s="26"/>
      <c r="H284" s="172"/>
      <c r="I284" s="173"/>
      <c r="J284" s="26"/>
      <c r="K284" s="26"/>
      <c r="L284" s="27"/>
      <c r="M284" s="28"/>
      <c r="N284" s="55">
        <f t="shared" si="5"/>
        <v>0</v>
      </c>
      <c r="O284" s="25"/>
      <c r="P284" s="52"/>
    </row>
    <row r="285" spans="1:16" ht="15.6" x14ac:dyDescent="0.25">
      <c r="A285" s="172"/>
      <c r="B285" s="173"/>
      <c r="C285" s="159"/>
      <c r="D285" s="160"/>
      <c r="E285" s="172"/>
      <c r="F285" s="173"/>
      <c r="G285" s="26"/>
      <c r="H285" s="172"/>
      <c r="I285" s="173"/>
      <c r="J285" s="26"/>
      <c r="K285" s="26"/>
      <c r="L285" s="27"/>
      <c r="M285" s="28"/>
      <c r="N285" s="55">
        <f t="shared" si="5"/>
        <v>0</v>
      </c>
      <c r="O285" s="25"/>
      <c r="P285" s="52"/>
    </row>
    <row r="286" spans="1:16" ht="15.6" x14ac:dyDescent="0.25">
      <c r="A286" s="172"/>
      <c r="B286" s="173"/>
      <c r="C286" s="159"/>
      <c r="D286" s="160"/>
      <c r="E286" s="172"/>
      <c r="F286" s="173"/>
      <c r="G286" s="26"/>
      <c r="H286" s="172"/>
      <c r="I286" s="173"/>
      <c r="J286" s="26"/>
      <c r="K286" s="26"/>
      <c r="L286" s="27"/>
      <c r="M286" s="28"/>
      <c r="N286" s="55">
        <f t="shared" si="5"/>
        <v>0</v>
      </c>
      <c r="O286" s="25"/>
      <c r="P286" s="52"/>
    </row>
    <row r="287" spans="1:16" ht="15.6" x14ac:dyDescent="0.25">
      <c r="A287" s="172"/>
      <c r="B287" s="173"/>
      <c r="C287" s="159"/>
      <c r="D287" s="160"/>
      <c r="E287" s="172"/>
      <c r="F287" s="173"/>
      <c r="G287" s="26"/>
      <c r="H287" s="172"/>
      <c r="I287" s="173"/>
      <c r="J287" s="26"/>
      <c r="K287" s="26"/>
      <c r="L287" s="27"/>
      <c r="M287" s="28"/>
      <c r="N287" s="55">
        <f t="shared" si="5"/>
        <v>0</v>
      </c>
      <c r="O287" s="25"/>
      <c r="P287" s="52"/>
    </row>
    <row r="288" spans="1:16" ht="15.6" x14ac:dyDescent="0.25">
      <c r="A288" s="172"/>
      <c r="B288" s="173"/>
      <c r="C288" s="159"/>
      <c r="D288" s="160"/>
      <c r="E288" s="172"/>
      <c r="F288" s="173"/>
      <c r="G288" s="26"/>
      <c r="H288" s="172"/>
      <c r="I288" s="173"/>
      <c r="J288" s="26"/>
      <c r="K288" s="26"/>
      <c r="L288" s="27"/>
      <c r="M288" s="28"/>
      <c r="N288" s="55">
        <f t="shared" si="5"/>
        <v>0</v>
      </c>
      <c r="O288" s="25"/>
      <c r="P288" s="52"/>
    </row>
    <row r="289" spans="1:16" ht="15.6" x14ac:dyDescent="0.25">
      <c r="A289" s="172"/>
      <c r="B289" s="173"/>
      <c r="C289" s="159"/>
      <c r="D289" s="160"/>
      <c r="E289" s="172"/>
      <c r="F289" s="173"/>
      <c r="G289" s="26"/>
      <c r="H289" s="172"/>
      <c r="I289" s="173"/>
      <c r="J289" s="26"/>
      <c r="K289" s="26"/>
      <c r="L289" s="27"/>
      <c r="M289" s="28"/>
      <c r="N289" s="55">
        <f t="shared" si="5"/>
        <v>0</v>
      </c>
      <c r="O289" s="25"/>
      <c r="P289" s="52"/>
    </row>
    <row r="290" spans="1:16" ht="15.6" x14ac:dyDescent="0.25">
      <c r="A290" s="172"/>
      <c r="B290" s="173"/>
      <c r="C290" s="159"/>
      <c r="D290" s="160"/>
      <c r="E290" s="172"/>
      <c r="F290" s="173"/>
      <c r="G290" s="26"/>
      <c r="H290" s="172"/>
      <c r="I290" s="173"/>
      <c r="J290" s="26"/>
      <c r="K290" s="26"/>
      <c r="L290" s="27"/>
      <c r="M290" s="28"/>
      <c r="N290" s="55">
        <f t="shared" si="5"/>
        <v>0</v>
      </c>
      <c r="O290" s="25"/>
      <c r="P290" s="52"/>
    </row>
    <row r="291" spans="1:16" ht="15.6" x14ac:dyDescent="0.25">
      <c r="A291" s="172"/>
      <c r="B291" s="173"/>
      <c r="C291" s="159"/>
      <c r="D291" s="160"/>
      <c r="E291" s="172"/>
      <c r="F291" s="173"/>
      <c r="G291" s="26"/>
      <c r="H291" s="172"/>
      <c r="I291" s="173"/>
      <c r="J291" s="26"/>
      <c r="K291" s="26"/>
      <c r="L291" s="27"/>
      <c r="M291" s="28"/>
      <c r="N291" s="55">
        <f t="shared" si="5"/>
        <v>0</v>
      </c>
      <c r="O291" s="25"/>
      <c r="P291" s="52"/>
    </row>
    <row r="292" spans="1:16" ht="15.6" x14ac:dyDescent="0.25">
      <c r="A292" s="172"/>
      <c r="B292" s="173"/>
      <c r="C292" s="159"/>
      <c r="D292" s="160"/>
      <c r="E292" s="172"/>
      <c r="F292" s="173"/>
      <c r="G292" s="26"/>
      <c r="H292" s="172"/>
      <c r="I292" s="173"/>
      <c r="J292" s="26"/>
      <c r="K292" s="26"/>
      <c r="L292" s="27"/>
      <c r="M292" s="28"/>
      <c r="N292" s="55">
        <f t="shared" si="5"/>
        <v>0</v>
      </c>
      <c r="O292" s="25"/>
      <c r="P292" s="52"/>
    </row>
    <row r="293" spans="1:16" ht="15.6" x14ac:dyDescent="0.25">
      <c r="A293" s="172"/>
      <c r="B293" s="173"/>
      <c r="C293" s="159"/>
      <c r="D293" s="160"/>
      <c r="E293" s="172"/>
      <c r="F293" s="173"/>
      <c r="G293" s="26"/>
      <c r="H293" s="172"/>
      <c r="I293" s="173"/>
      <c r="J293" s="26"/>
      <c r="K293" s="26"/>
      <c r="L293" s="27"/>
      <c r="M293" s="28"/>
      <c r="N293" s="55">
        <f t="shared" si="5"/>
        <v>0</v>
      </c>
      <c r="O293" s="25"/>
      <c r="P293" s="52"/>
    </row>
    <row r="294" spans="1:16" ht="15.6" x14ac:dyDescent="0.25">
      <c r="A294" s="172"/>
      <c r="B294" s="173"/>
      <c r="C294" s="159"/>
      <c r="D294" s="160"/>
      <c r="E294" s="172"/>
      <c r="F294" s="173"/>
      <c r="G294" s="26"/>
      <c r="H294" s="172"/>
      <c r="I294" s="173"/>
      <c r="J294" s="26"/>
      <c r="K294" s="26"/>
      <c r="L294" s="27"/>
      <c r="M294" s="28"/>
      <c r="N294" s="55">
        <f t="shared" si="5"/>
        <v>0</v>
      </c>
      <c r="O294" s="25"/>
      <c r="P294" s="52"/>
    </row>
    <row r="295" spans="1:16" ht="15.6" x14ac:dyDescent="0.25">
      <c r="A295" s="172"/>
      <c r="B295" s="173"/>
      <c r="C295" s="159"/>
      <c r="D295" s="160"/>
      <c r="E295" s="172"/>
      <c r="F295" s="173"/>
      <c r="G295" s="26"/>
      <c r="H295" s="172"/>
      <c r="I295" s="173"/>
      <c r="J295" s="26"/>
      <c r="K295" s="26"/>
      <c r="L295" s="27"/>
      <c r="M295" s="28"/>
      <c r="N295" s="55">
        <f t="shared" si="5"/>
        <v>0</v>
      </c>
      <c r="O295" s="25"/>
      <c r="P295" s="52"/>
    </row>
    <row r="296" spans="1:16" ht="15.6" x14ac:dyDescent="0.25">
      <c r="A296" s="172"/>
      <c r="B296" s="173"/>
      <c r="C296" s="159"/>
      <c r="D296" s="160"/>
      <c r="E296" s="172"/>
      <c r="F296" s="173"/>
      <c r="G296" s="26"/>
      <c r="H296" s="172"/>
      <c r="I296" s="173"/>
      <c r="J296" s="26"/>
      <c r="K296" s="26"/>
      <c r="L296" s="27"/>
      <c r="M296" s="28"/>
      <c r="N296" s="55">
        <f t="shared" si="5"/>
        <v>0</v>
      </c>
      <c r="O296" s="25"/>
      <c r="P296" s="52"/>
    </row>
    <row r="297" spans="1:16" ht="15.6" x14ac:dyDescent="0.25">
      <c r="A297" s="172"/>
      <c r="B297" s="173"/>
      <c r="C297" s="159"/>
      <c r="D297" s="160"/>
      <c r="E297" s="172"/>
      <c r="F297" s="173"/>
      <c r="G297" s="26"/>
      <c r="H297" s="172"/>
      <c r="I297" s="173"/>
      <c r="J297" s="26"/>
      <c r="K297" s="26"/>
      <c r="L297" s="27"/>
      <c r="M297" s="28"/>
      <c r="N297" s="55">
        <f t="shared" si="5"/>
        <v>0</v>
      </c>
      <c r="O297" s="25"/>
      <c r="P297" s="52"/>
    </row>
    <row r="298" spans="1:16" ht="15.6" x14ac:dyDescent="0.25">
      <c r="A298" s="172"/>
      <c r="B298" s="173"/>
      <c r="C298" s="159"/>
      <c r="D298" s="160"/>
      <c r="E298" s="172"/>
      <c r="F298" s="173"/>
      <c r="G298" s="26"/>
      <c r="H298" s="172"/>
      <c r="I298" s="173"/>
      <c r="J298" s="26"/>
      <c r="K298" s="26"/>
      <c r="L298" s="27"/>
      <c r="M298" s="28"/>
      <c r="N298" s="55">
        <f t="shared" si="5"/>
        <v>0</v>
      </c>
      <c r="O298" s="25"/>
      <c r="P298" s="52"/>
    </row>
    <row r="299" spans="1:16" ht="15.6" x14ac:dyDescent="0.25">
      <c r="A299" s="172"/>
      <c r="B299" s="173"/>
      <c r="C299" s="159"/>
      <c r="D299" s="160"/>
      <c r="E299" s="172"/>
      <c r="F299" s="173"/>
      <c r="G299" s="26"/>
      <c r="H299" s="172"/>
      <c r="I299" s="173"/>
      <c r="J299" s="26"/>
      <c r="K299" s="26"/>
      <c r="L299" s="27"/>
      <c r="M299" s="28"/>
      <c r="N299" s="55">
        <f t="shared" si="5"/>
        <v>0</v>
      </c>
      <c r="O299" s="25"/>
      <c r="P299" s="52"/>
    </row>
    <row r="300" spans="1:16" ht="15.6" x14ac:dyDescent="0.25">
      <c r="A300" s="172"/>
      <c r="B300" s="173"/>
      <c r="C300" s="159"/>
      <c r="D300" s="160"/>
      <c r="E300" s="172"/>
      <c r="F300" s="173"/>
      <c r="G300" s="26"/>
      <c r="H300" s="172"/>
      <c r="I300" s="173"/>
      <c r="J300" s="26"/>
      <c r="K300" s="26"/>
      <c r="L300" s="27"/>
      <c r="M300" s="28"/>
      <c r="N300" s="55">
        <f t="shared" si="5"/>
        <v>0</v>
      </c>
      <c r="O300" s="25"/>
      <c r="P300" s="52"/>
    </row>
    <row r="301" spans="1:16" ht="15.6" x14ac:dyDescent="0.25">
      <c r="A301" s="172"/>
      <c r="B301" s="173"/>
      <c r="C301" s="159"/>
      <c r="D301" s="160"/>
      <c r="E301" s="172"/>
      <c r="F301" s="173"/>
      <c r="G301" s="26"/>
      <c r="H301" s="172"/>
      <c r="I301" s="173"/>
      <c r="J301" s="26"/>
      <c r="K301" s="26"/>
      <c r="L301" s="27"/>
      <c r="M301" s="28"/>
      <c r="N301" s="55">
        <f t="shared" si="5"/>
        <v>0</v>
      </c>
      <c r="O301" s="25"/>
      <c r="P301" s="52"/>
    </row>
    <row r="302" spans="1:16" ht="15.6" x14ac:dyDescent="0.25">
      <c r="A302" s="172"/>
      <c r="B302" s="173"/>
      <c r="C302" s="159"/>
      <c r="D302" s="160"/>
      <c r="E302" s="172"/>
      <c r="F302" s="173"/>
      <c r="G302" s="26"/>
      <c r="H302" s="172"/>
      <c r="I302" s="173"/>
      <c r="J302" s="26"/>
      <c r="K302" s="26"/>
      <c r="L302" s="27"/>
      <c r="M302" s="28"/>
      <c r="N302" s="55">
        <f t="shared" si="5"/>
        <v>0</v>
      </c>
      <c r="O302" s="25"/>
      <c r="P302" s="52"/>
    </row>
    <row r="303" spans="1:16" ht="15.6" x14ac:dyDescent="0.25">
      <c r="A303" s="172"/>
      <c r="B303" s="173"/>
      <c r="C303" s="159"/>
      <c r="D303" s="160"/>
      <c r="E303" s="172"/>
      <c r="F303" s="173"/>
      <c r="G303" s="26"/>
      <c r="H303" s="172"/>
      <c r="I303" s="173"/>
      <c r="J303" s="26"/>
      <c r="K303" s="26"/>
      <c r="L303" s="27"/>
      <c r="M303" s="28"/>
      <c r="N303" s="55">
        <f t="shared" si="5"/>
        <v>0</v>
      </c>
      <c r="O303" s="25"/>
      <c r="P303" s="52"/>
    </row>
    <row r="304" spans="1:16" ht="15.6" x14ac:dyDescent="0.25">
      <c r="A304" s="172"/>
      <c r="B304" s="173"/>
      <c r="C304" s="159"/>
      <c r="D304" s="160"/>
      <c r="E304" s="172"/>
      <c r="F304" s="173"/>
      <c r="G304" s="26"/>
      <c r="H304" s="172"/>
      <c r="I304" s="173"/>
      <c r="J304" s="26"/>
      <c r="K304" s="26"/>
      <c r="L304" s="27"/>
      <c r="M304" s="28"/>
      <c r="N304" s="55">
        <f t="shared" si="5"/>
        <v>0</v>
      </c>
      <c r="O304" s="25"/>
      <c r="P304" s="52"/>
    </row>
    <row r="305" spans="1:16" ht="15.6" x14ac:dyDescent="0.25">
      <c r="A305" s="172"/>
      <c r="B305" s="173"/>
      <c r="C305" s="159"/>
      <c r="D305" s="160"/>
      <c r="E305" s="172"/>
      <c r="F305" s="173"/>
      <c r="G305" s="26"/>
      <c r="H305" s="172"/>
      <c r="I305" s="173"/>
      <c r="J305" s="26"/>
      <c r="K305" s="26"/>
      <c r="L305" s="27"/>
      <c r="M305" s="28"/>
      <c r="N305" s="55">
        <f t="shared" si="5"/>
        <v>0</v>
      </c>
      <c r="O305" s="25"/>
      <c r="P305" s="52"/>
    </row>
    <row r="306" spans="1:16" ht="15.6" x14ac:dyDescent="0.25">
      <c r="A306" s="172"/>
      <c r="B306" s="173"/>
      <c r="C306" s="159"/>
      <c r="D306" s="160"/>
      <c r="E306" s="172"/>
      <c r="F306" s="173"/>
      <c r="G306" s="26"/>
      <c r="H306" s="172"/>
      <c r="I306" s="173"/>
      <c r="J306" s="26"/>
      <c r="K306" s="26"/>
      <c r="L306" s="27"/>
      <c r="M306" s="28"/>
      <c r="N306" s="55">
        <f t="shared" si="5"/>
        <v>0</v>
      </c>
      <c r="O306" s="25"/>
      <c r="P306" s="52"/>
    </row>
    <row r="307" spans="1:16" ht="15.6" x14ac:dyDescent="0.25">
      <c r="A307" s="172"/>
      <c r="B307" s="173"/>
      <c r="C307" s="159"/>
      <c r="D307" s="160"/>
      <c r="E307" s="172"/>
      <c r="F307" s="173"/>
      <c r="G307" s="26"/>
      <c r="H307" s="172"/>
      <c r="I307" s="173"/>
      <c r="J307" s="26"/>
      <c r="K307" s="26"/>
      <c r="L307" s="27"/>
      <c r="M307" s="28"/>
      <c r="N307" s="55">
        <f t="shared" si="5"/>
        <v>0</v>
      </c>
      <c r="O307" s="25"/>
      <c r="P307" s="52"/>
    </row>
    <row r="308" spans="1:16" ht="15.6" x14ac:dyDescent="0.25">
      <c r="A308" s="172"/>
      <c r="B308" s="173"/>
      <c r="C308" s="159"/>
      <c r="D308" s="160"/>
      <c r="E308" s="172"/>
      <c r="F308" s="173"/>
      <c r="G308" s="26"/>
      <c r="H308" s="172"/>
      <c r="I308" s="173"/>
      <c r="J308" s="26"/>
      <c r="K308" s="26"/>
      <c r="L308" s="27"/>
      <c r="M308" s="28"/>
      <c r="N308" s="55">
        <f t="shared" si="5"/>
        <v>0</v>
      </c>
      <c r="O308" s="25"/>
      <c r="P308" s="52"/>
    </row>
    <row r="309" spans="1:16" ht="15.6" x14ac:dyDescent="0.25">
      <c r="A309" s="172"/>
      <c r="B309" s="173"/>
      <c r="C309" s="159"/>
      <c r="D309" s="160"/>
      <c r="E309" s="172"/>
      <c r="F309" s="173"/>
      <c r="G309" s="26"/>
      <c r="H309" s="172"/>
      <c r="I309" s="173"/>
      <c r="J309" s="26"/>
      <c r="K309" s="26"/>
      <c r="L309" s="27"/>
      <c r="M309" s="28"/>
      <c r="N309" s="55">
        <f t="shared" si="5"/>
        <v>0</v>
      </c>
      <c r="O309" s="25"/>
      <c r="P309" s="52"/>
    </row>
    <row r="310" spans="1:16" ht="15.6" x14ac:dyDescent="0.25">
      <c r="A310" s="172"/>
      <c r="B310" s="173"/>
      <c r="C310" s="159"/>
      <c r="D310" s="160"/>
      <c r="E310" s="172"/>
      <c r="F310" s="173"/>
      <c r="G310" s="26"/>
      <c r="H310" s="172"/>
      <c r="I310" s="173"/>
      <c r="J310" s="26"/>
      <c r="K310" s="26"/>
      <c r="L310" s="27"/>
      <c r="M310" s="28"/>
      <c r="N310" s="55">
        <f t="shared" si="5"/>
        <v>0</v>
      </c>
      <c r="O310" s="25"/>
      <c r="P310" s="52"/>
    </row>
    <row r="311" spans="1:16" ht="15.6" x14ac:dyDescent="0.25">
      <c r="A311" s="172"/>
      <c r="B311" s="173"/>
      <c r="C311" s="159"/>
      <c r="D311" s="160"/>
      <c r="E311" s="172"/>
      <c r="F311" s="173"/>
      <c r="G311" s="26"/>
      <c r="H311" s="172"/>
      <c r="I311" s="173"/>
      <c r="J311" s="26"/>
      <c r="K311" s="26"/>
      <c r="L311" s="27"/>
      <c r="M311" s="28"/>
      <c r="N311" s="55">
        <f t="shared" si="5"/>
        <v>0</v>
      </c>
      <c r="O311" s="25"/>
      <c r="P311" s="52"/>
    </row>
    <row r="312" spans="1:16" ht="15.6" x14ac:dyDescent="0.25">
      <c r="A312" s="172"/>
      <c r="B312" s="173"/>
      <c r="C312" s="159"/>
      <c r="D312" s="160"/>
      <c r="E312" s="172"/>
      <c r="F312" s="173"/>
      <c r="G312" s="26"/>
      <c r="H312" s="172"/>
      <c r="I312" s="173"/>
      <c r="J312" s="26"/>
      <c r="K312" s="26"/>
      <c r="L312" s="27"/>
      <c r="M312" s="28"/>
      <c r="N312" s="55">
        <f t="shared" si="5"/>
        <v>0</v>
      </c>
      <c r="O312" s="25"/>
      <c r="P312" s="52"/>
    </row>
    <row r="313" spans="1:16" ht="15.6" x14ac:dyDescent="0.25">
      <c r="A313" s="172"/>
      <c r="B313" s="173"/>
      <c r="C313" s="159"/>
      <c r="D313" s="160"/>
      <c r="E313" s="172"/>
      <c r="F313" s="173"/>
      <c r="G313" s="26"/>
      <c r="H313" s="172"/>
      <c r="I313" s="173"/>
      <c r="J313" s="26"/>
      <c r="K313" s="26"/>
      <c r="L313" s="27"/>
      <c r="M313" s="28"/>
      <c r="N313" s="55">
        <f t="shared" si="5"/>
        <v>0</v>
      </c>
      <c r="O313" s="25"/>
      <c r="P313" s="52"/>
    </row>
    <row r="314" spans="1:16" ht="15.6" x14ac:dyDescent="0.25">
      <c r="A314" s="172"/>
      <c r="B314" s="173"/>
      <c r="C314" s="159"/>
      <c r="D314" s="160"/>
      <c r="E314" s="172"/>
      <c r="F314" s="173"/>
      <c r="G314" s="26"/>
      <c r="H314" s="172"/>
      <c r="I314" s="173"/>
      <c r="J314" s="26"/>
      <c r="K314" s="26"/>
      <c r="L314" s="27"/>
      <c r="M314" s="28"/>
      <c r="N314" s="55">
        <f t="shared" si="5"/>
        <v>0</v>
      </c>
      <c r="O314" s="25"/>
      <c r="P314" s="52"/>
    </row>
    <row r="315" spans="1:16" ht="15.6" x14ac:dyDescent="0.25">
      <c r="A315" s="172"/>
      <c r="B315" s="173"/>
      <c r="C315" s="159"/>
      <c r="D315" s="160"/>
      <c r="E315" s="172"/>
      <c r="F315" s="173"/>
      <c r="G315" s="26"/>
      <c r="H315" s="172"/>
      <c r="I315" s="173"/>
      <c r="J315" s="26"/>
      <c r="K315" s="26"/>
      <c r="L315" s="27"/>
      <c r="M315" s="28"/>
      <c r="N315" s="55">
        <f t="shared" ref="N315:N328" si="6">$L315*$M315</f>
        <v>0</v>
      </c>
      <c r="O315" s="25"/>
      <c r="P315" s="52"/>
    </row>
    <row r="316" spans="1:16" ht="15.6" x14ac:dyDescent="0.25">
      <c r="A316" s="172"/>
      <c r="B316" s="173"/>
      <c r="C316" s="159"/>
      <c r="D316" s="160"/>
      <c r="E316" s="172"/>
      <c r="F316" s="173"/>
      <c r="G316" s="26"/>
      <c r="H316" s="172"/>
      <c r="I316" s="173"/>
      <c r="J316" s="26"/>
      <c r="K316" s="26"/>
      <c r="L316" s="27"/>
      <c r="M316" s="28"/>
      <c r="N316" s="55">
        <f t="shared" si="6"/>
        <v>0</v>
      </c>
      <c r="O316" s="25"/>
      <c r="P316" s="52"/>
    </row>
    <row r="317" spans="1:16" ht="15.6" x14ac:dyDescent="0.25">
      <c r="A317" s="172"/>
      <c r="B317" s="173"/>
      <c r="C317" s="159"/>
      <c r="D317" s="160"/>
      <c r="E317" s="172"/>
      <c r="F317" s="173"/>
      <c r="G317" s="26"/>
      <c r="H317" s="172"/>
      <c r="I317" s="173"/>
      <c r="J317" s="26"/>
      <c r="K317" s="26"/>
      <c r="L317" s="27"/>
      <c r="M317" s="28"/>
      <c r="N317" s="55">
        <f t="shared" si="6"/>
        <v>0</v>
      </c>
      <c r="O317" s="25"/>
      <c r="P317" s="52"/>
    </row>
    <row r="318" spans="1:16" ht="15.6" x14ac:dyDescent="0.25">
      <c r="A318" s="172"/>
      <c r="B318" s="173"/>
      <c r="C318" s="159"/>
      <c r="D318" s="160"/>
      <c r="E318" s="172"/>
      <c r="F318" s="173"/>
      <c r="G318" s="26"/>
      <c r="H318" s="172"/>
      <c r="I318" s="173"/>
      <c r="J318" s="26"/>
      <c r="K318" s="26"/>
      <c r="L318" s="27"/>
      <c r="M318" s="28"/>
      <c r="N318" s="55">
        <f t="shared" si="6"/>
        <v>0</v>
      </c>
      <c r="O318" s="25"/>
      <c r="P318" s="52"/>
    </row>
    <row r="319" spans="1:16" ht="15.6" x14ac:dyDescent="0.25">
      <c r="A319" s="172"/>
      <c r="B319" s="173"/>
      <c r="C319" s="159"/>
      <c r="D319" s="160"/>
      <c r="E319" s="172"/>
      <c r="F319" s="173"/>
      <c r="G319" s="26"/>
      <c r="H319" s="172"/>
      <c r="I319" s="173"/>
      <c r="J319" s="26"/>
      <c r="K319" s="26"/>
      <c r="L319" s="27"/>
      <c r="M319" s="28"/>
      <c r="N319" s="55">
        <f t="shared" si="6"/>
        <v>0</v>
      </c>
      <c r="O319" s="25"/>
      <c r="P319" s="52"/>
    </row>
    <row r="320" spans="1:16" ht="15.6" x14ac:dyDescent="0.25">
      <c r="A320" s="172"/>
      <c r="B320" s="173"/>
      <c r="C320" s="159"/>
      <c r="D320" s="160"/>
      <c r="E320" s="172"/>
      <c r="F320" s="173"/>
      <c r="G320" s="26"/>
      <c r="H320" s="172"/>
      <c r="I320" s="173"/>
      <c r="J320" s="26"/>
      <c r="K320" s="26"/>
      <c r="L320" s="27"/>
      <c r="M320" s="28"/>
      <c r="N320" s="55">
        <f t="shared" si="6"/>
        <v>0</v>
      </c>
      <c r="O320" s="25"/>
      <c r="P320" s="52"/>
    </row>
    <row r="321" spans="1:16" ht="15.6" x14ac:dyDescent="0.25">
      <c r="A321" s="172"/>
      <c r="B321" s="173"/>
      <c r="C321" s="159"/>
      <c r="D321" s="160"/>
      <c r="E321" s="172"/>
      <c r="F321" s="173"/>
      <c r="G321" s="26"/>
      <c r="H321" s="172"/>
      <c r="I321" s="173"/>
      <c r="J321" s="26"/>
      <c r="K321" s="26"/>
      <c r="L321" s="27"/>
      <c r="M321" s="28"/>
      <c r="N321" s="55">
        <f t="shared" si="6"/>
        <v>0</v>
      </c>
      <c r="O321" s="25"/>
      <c r="P321" s="52"/>
    </row>
    <row r="322" spans="1:16" ht="15.6" x14ac:dyDescent="0.25">
      <c r="A322" s="172"/>
      <c r="B322" s="173"/>
      <c r="C322" s="159"/>
      <c r="D322" s="160"/>
      <c r="E322" s="172"/>
      <c r="F322" s="173"/>
      <c r="G322" s="26"/>
      <c r="H322" s="172"/>
      <c r="I322" s="173"/>
      <c r="J322" s="26"/>
      <c r="K322" s="26"/>
      <c r="L322" s="27"/>
      <c r="M322" s="28"/>
      <c r="N322" s="55">
        <f t="shared" si="6"/>
        <v>0</v>
      </c>
      <c r="O322" s="25"/>
      <c r="P322" s="52"/>
    </row>
    <row r="323" spans="1:16" ht="15.6" x14ac:dyDescent="0.25">
      <c r="A323" s="172"/>
      <c r="B323" s="173"/>
      <c r="C323" s="159"/>
      <c r="D323" s="160"/>
      <c r="E323" s="172"/>
      <c r="F323" s="173"/>
      <c r="G323" s="26"/>
      <c r="H323" s="172"/>
      <c r="I323" s="173"/>
      <c r="J323" s="26"/>
      <c r="K323" s="26"/>
      <c r="L323" s="27"/>
      <c r="M323" s="28"/>
      <c r="N323" s="55">
        <f t="shared" si="6"/>
        <v>0</v>
      </c>
      <c r="O323" s="25"/>
      <c r="P323" s="52"/>
    </row>
    <row r="324" spans="1:16" ht="15.6" x14ac:dyDescent="0.25">
      <c r="A324" s="172"/>
      <c r="B324" s="173"/>
      <c r="C324" s="159"/>
      <c r="D324" s="160"/>
      <c r="E324" s="172"/>
      <c r="F324" s="173"/>
      <c r="G324" s="26"/>
      <c r="H324" s="172"/>
      <c r="I324" s="173"/>
      <c r="J324" s="26"/>
      <c r="K324" s="26"/>
      <c r="L324" s="27"/>
      <c r="M324" s="28"/>
      <c r="N324" s="55">
        <f t="shared" si="6"/>
        <v>0</v>
      </c>
      <c r="O324" s="25"/>
      <c r="P324" s="52"/>
    </row>
    <row r="325" spans="1:16" ht="15.6" x14ac:dyDescent="0.25">
      <c r="A325" s="172"/>
      <c r="B325" s="173"/>
      <c r="C325" s="159"/>
      <c r="D325" s="160"/>
      <c r="E325" s="172"/>
      <c r="F325" s="173"/>
      <c r="G325" s="26"/>
      <c r="H325" s="172"/>
      <c r="I325" s="173"/>
      <c r="J325" s="26"/>
      <c r="K325" s="26"/>
      <c r="L325" s="27"/>
      <c r="M325" s="28"/>
      <c r="N325" s="55">
        <f t="shared" si="6"/>
        <v>0</v>
      </c>
      <c r="O325" s="25"/>
      <c r="P325" s="52"/>
    </row>
    <row r="326" spans="1:16" ht="15.6" x14ac:dyDescent="0.25">
      <c r="A326" s="172"/>
      <c r="B326" s="173"/>
      <c r="C326" s="159"/>
      <c r="D326" s="160"/>
      <c r="E326" s="172"/>
      <c r="F326" s="173"/>
      <c r="G326" s="26"/>
      <c r="H326" s="172"/>
      <c r="I326" s="173"/>
      <c r="J326" s="26"/>
      <c r="K326" s="26"/>
      <c r="L326" s="27"/>
      <c r="M326" s="28"/>
      <c r="N326" s="55">
        <f t="shared" si="6"/>
        <v>0</v>
      </c>
      <c r="O326" s="25"/>
      <c r="P326" s="52"/>
    </row>
    <row r="327" spans="1:16" ht="15.6" x14ac:dyDescent="0.25">
      <c r="A327" s="172"/>
      <c r="B327" s="173"/>
      <c r="C327" s="159"/>
      <c r="D327" s="160"/>
      <c r="E327" s="172"/>
      <c r="F327" s="173"/>
      <c r="G327" s="26"/>
      <c r="H327" s="172"/>
      <c r="I327" s="173"/>
      <c r="J327" s="26"/>
      <c r="K327" s="26"/>
      <c r="L327" s="27"/>
      <c r="M327" s="28"/>
      <c r="N327" s="55">
        <f t="shared" si="6"/>
        <v>0</v>
      </c>
      <c r="O327" s="25"/>
      <c r="P327" s="52"/>
    </row>
    <row r="328" spans="1:16" ht="15.6" x14ac:dyDescent="0.25">
      <c r="A328" s="172"/>
      <c r="B328" s="173"/>
      <c r="C328" s="159"/>
      <c r="D328" s="160"/>
      <c r="E328" s="172"/>
      <c r="F328" s="173"/>
      <c r="G328" s="26"/>
      <c r="H328" s="172"/>
      <c r="I328" s="173"/>
      <c r="J328" s="26"/>
      <c r="K328" s="26"/>
      <c r="L328" s="27"/>
      <c r="M328" s="28"/>
      <c r="N328" s="55">
        <f t="shared" si="6"/>
        <v>0</v>
      </c>
      <c r="O328" s="25"/>
      <c r="P328" s="52"/>
    </row>
  </sheetData>
  <autoFilter ref="A2:P2" xr:uid="{CD6338FD-D288-4272-862B-E2C1EDADFAA2}">
    <filterColumn colId="0" showButton="0"/>
    <filterColumn colId="2" showButton="0"/>
    <filterColumn colId="4" showButton="0"/>
    <filterColumn colId="7" showButton="0"/>
  </autoFilter>
  <dataConsolidate/>
  <mergeCells count="1309">
    <mergeCell ref="A327:B327"/>
    <mergeCell ref="C327:D327"/>
    <mergeCell ref="E327:F327"/>
    <mergeCell ref="H327:I327"/>
    <mergeCell ref="A328:B328"/>
    <mergeCell ref="C328:D328"/>
    <mergeCell ref="E328:F328"/>
    <mergeCell ref="H328:I328"/>
    <mergeCell ref="A325:B325"/>
    <mergeCell ref="C325:D325"/>
    <mergeCell ref="E325:F325"/>
    <mergeCell ref="H325:I325"/>
    <mergeCell ref="A326:B326"/>
    <mergeCell ref="C326:D326"/>
    <mergeCell ref="E326:F326"/>
    <mergeCell ref="H326:I326"/>
    <mergeCell ref="A323:B323"/>
    <mergeCell ref="C323:D323"/>
    <mergeCell ref="E323:F323"/>
    <mergeCell ref="H323:I323"/>
    <mergeCell ref="A324:B324"/>
    <mergeCell ref="C324:D324"/>
    <mergeCell ref="E324:F324"/>
    <mergeCell ref="H324:I324"/>
    <mergeCell ref="A321:B321"/>
    <mergeCell ref="C321:D321"/>
    <mergeCell ref="E321:F321"/>
    <mergeCell ref="H321:I321"/>
    <mergeCell ref="A322:B322"/>
    <mergeCell ref="C322:D322"/>
    <mergeCell ref="E322:F322"/>
    <mergeCell ref="H322:I322"/>
    <mergeCell ref="A319:B319"/>
    <mergeCell ref="C319:D319"/>
    <mergeCell ref="E319:F319"/>
    <mergeCell ref="H319:I319"/>
    <mergeCell ref="A320:B320"/>
    <mergeCell ref="C320:D320"/>
    <mergeCell ref="E320:F320"/>
    <mergeCell ref="H320:I320"/>
    <mergeCell ref="A317:B317"/>
    <mergeCell ref="C317:D317"/>
    <mergeCell ref="E317:F317"/>
    <mergeCell ref="H317:I317"/>
    <mergeCell ref="A318:B318"/>
    <mergeCell ref="C318:D318"/>
    <mergeCell ref="E318:F318"/>
    <mergeCell ref="H318:I318"/>
    <mergeCell ref="A315:B315"/>
    <mergeCell ref="C315:D315"/>
    <mergeCell ref="E315:F315"/>
    <mergeCell ref="H315:I315"/>
    <mergeCell ref="A316:B316"/>
    <mergeCell ref="C316:D316"/>
    <mergeCell ref="E316:F316"/>
    <mergeCell ref="H316:I316"/>
    <mergeCell ref="A313:B313"/>
    <mergeCell ref="C313:D313"/>
    <mergeCell ref="E313:F313"/>
    <mergeCell ref="H313:I313"/>
    <mergeCell ref="A314:B314"/>
    <mergeCell ref="C314:D314"/>
    <mergeCell ref="E314:F314"/>
    <mergeCell ref="H314:I314"/>
    <mergeCell ref="A311:B311"/>
    <mergeCell ref="C311:D311"/>
    <mergeCell ref="E311:F311"/>
    <mergeCell ref="H311:I311"/>
    <mergeCell ref="A312:B312"/>
    <mergeCell ref="C312:D312"/>
    <mergeCell ref="E312:F312"/>
    <mergeCell ref="H312:I312"/>
    <mergeCell ref="A309:B309"/>
    <mergeCell ref="C309:D309"/>
    <mergeCell ref="E309:F309"/>
    <mergeCell ref="H309:I309"/>
    <mergeCell ref="A310:B310"/>
    <mergeCell ref="C310:D310"/>
    <mergeCell ref="E310:F310"/>
    <mergeCell ref="H310:I310"/>
    <mergeCell ref="A307:B307"/>
    <mergeCell ref="C307:D307"/>
    <mergeCell ref="E307:F307"/>
    <mergeCell ref="H307:I307"/>
    <mergeCell ref="A308:B308"/>
    <mergeCell ref="C308:D308"/>
    <mergeCell ref="E308:F308"/>
    <mergeCell ref="H308:I308"/>
    <mergeCell ref="A305:B305"/>
    <mergeCell ref="C305:D305"/>
    <mergeCell ref="E305:F305"/>
    <mergeCell ref="H305:I305"/>
    <mergeCell ref="A306:B306"/>
    <mergeCell ref="C306:D306"/>
    <mergeCell ref="E306:F306"/>
    <mergeCell ref="H306:I306"/>
    <mergeCell ref="A303:B303"/>
    <mergeCell ref="C303:D303"/>
    <mergeCell ref="E303:F303"/>
    <mergeCell ref="H303:I303"/>
    <mergeCell ref="A304:B304"/>
    <mergeCell ref="C304:D304"/>
    <mergeCell ref="E304:F304"/>
    <mergeCell ref="H304:I304"/>
    <mergeCell ref="A301:B301"/>
    <mergeCell ref="C301:D301"/>
    <mergeCell ref="E301:F301"/>
    <mergeCell ref="H301:I301"/>
    <mergeCell ref="A302:B302"/>
    <mergeCell ref="C302:D302"/>
    <mergeCell ref="E302:F302"/>
    <mergeCell ref="H302:I302"/>
    <mergeCell ref="A299:B299"/>
    <mergeCell ref="C299:D299"/>
    <mergeCell ref="E299:F299"/>
    <mergeCell ref="H299:I299"/>
    <mergeCell ref="A300:B300"/>
    <mergeCell ref="C300:D300"/>
    <mergeCell ref="E300:F300"/>
    <mergeCell ref="H300:I300"/>
    <mergeCell ref="A297:B297"/>
    <mergeCell ref="C297:D297"/>
    <mergeCell ref="E297:F297"/>
    <mergeCell ref="H297:I297"/>
    <mergeCell ref="A298:B298"/>
    <mergeCell ref="C298:D298"/>
    <mergeCell ref="E298:F298"/>
    <mergeCell ref="H298:I298"/>
    <mergeCell ref="A295:B295"/>
    <mergeCell ref="C295:D295"/>
    <mergeCell ref="E295:F295"/>
    <mergeCell ref="H295:I295"/>
    <mergeCell ref="A296:B296"/>
    <mergeCell ref="C296:D296"/>
    <mergeCell ref="E296:F296"/>
    <mergeCell ref="H296:I296"/>
    <mergeCell ref="A293:B293"/>
    <mergeCell ref="C293:D293"/>
    <mergeCell ref="E293:F293"/>
    <mergeCell ref="H293:I293"/>
    <mergeCell ref="A294:B294"/>
    <mergeCell ref="C294:D294"/>
    <mergeCell ref="E294:F294"/>
    <mergeCell ref="H294:I294"/>
    <mergeCell ref="A291:B291"/>
    <mergeCell ref="C291:D291"/>
    <mergeCell ref="E291:F291"/>
    <mergeCell ref="H291:I291"/>
    <mergeCell ref="A292:B292"/>
    <mergeCell ref="C292:D292"/>
    <mergeCell ref="E292:F292"/>
    <mergeCell ref="H292:I292"/>
    <mergeCell ref="A289:B289"/>
    <mergeCell ref="C289:D289"/>
    <mergeCell ref="E289:F289"/>
    <mergeCell ref="H289:I289"/>
    <mergeCell ref="A290:B290"/>
    <mergeCell ref="C290:D290"/>
    <mergeCell ref="E290:F290"/>
    <mergeCell ref="H290:I290"/>
    <mergeCell ref="A287:B287"/>
    <mergeCell ref="C287:D287"/>
    <mergeCell ref="E287:F287"/>
    <mergeCell ref="H287:I287"/>
    <mergeCell ref="A288:B288"/>
    <mergeCell ref="C288:D288"/>
    <mergeCell ref="E288:F288"/>
    <mergeCell ref="H288:I288"/>
    <mergeCell ref="A285:B285"/>
    <mergeCell ref="C285:D285"/>
    <mergeCell ref="E285:F285"/>
    <mergeCell ref="H285:I285"/>
    <mergeCell ref="A286:B286"/>
    <mergeCell ref="C286:D286"/>
    <mergeCell ref="E286:F286"/>
    <mergeCell ref="H286:I286"/>
    <mergeCell ref="A283:B283"/>
    <mergeCell ref="C283:D283"/>
    <mergeCell ref="E283:F283"/>
    <mergeCell ref="H283:I283"/>
    <mergeCell ref="A284:B284"/>
    <mergeCell ref="C284:D284"/>
    <mergeCell ref="E284:F284"/>
    <mergeCell ref="H284:I284"/>
    <mergeCell ref="A281:B281"/>
    <mergeCell ref="C281:D281"/>
    <mergeCell ref="E281:F281"/>
    <mergeCell ref="H281:I281"/>
    <mergeCell ref="A282:B282"/>
    <mergeCell ref="C282:D282"/>
    <mergeCell ref="E282:F282"/>
    <mergeCell ref="H282:I282"/>
    <mergeCell ref="A279:B279"/>
    <mergeCell ref="C279:D279"/>
    <mergeCell ref="E279:F279"/>
    <mergeCell ref="H279:I279"/>
    <mergeCell ref="A280:B280"/>
    <mergeCell ref="C280:D280"/>
    <mergeCell ref="E280:F280"/>
    <mergeCell ref="H280:I280"/>
    <mergeCell ref="A277:B277"/>
    <mergeCell ref="C277:D277"/>
    <mergeCell ref="E277:F277"/>
    <mergeCell ref="H277:I277"/>
    <mergeCell ref="A278:B278"/>
    <mergeCell ref="C278:D278"/>
    <mergeCell ref="E278:F278"/>
    <mergeCell ref="H278:I278"/>
    <mergeCell ref="A275:B275"/>
    <mergeCell ref="C275:D275"/>
    <mergeCell ref="E275:F275"/>
    <mergeCell ref="H275:I275"/>
    <mergeCell ref="A276:B276"/>
    <mergeCell ref="C276:D276"/>
    <mergeCell ref="E276:F276"/>
    <mergeCell ref="H276:I276"/>
    <mergeCell ref="A273:B273"/>
    <mergeCell ref="C273:D273"/>
    <mergeCell ref="E273:F273"/>
    <mergeCell ref="H273:I273"/>
    <mergeCell ref="A274:B274"/>
    <mergeCell ref="C274:D274"/>
    <mergeCell ref="E274:F274"/>
    <mergeCell ref="H274:I274"/>
    <mergeCell ref="A271:B271"/>
    <mergeCell ref="C271:D271"/>
    <mergeCell ref="E271:F271"/>
    <mergeCell ref="H271:I271"/>
    <mergeCell ref="A272:B272"/>
    <mergeCell ref="C272:D272"/>
    <mergeCell ref="E272:F272"/>
    <mergeCell ref="H272:I272"/>
    <mergeCell ref="A269:B269"/>
    <mergeCell ref="C269:D269"/>
    <mergeCell ref="E269:F269"/>
    <mergeCell ref="H269:I269"/>
    <mergeCell ref="A270:B270"/>
    <mergeCell ref="C270:D270"/>
    <mergeCell ref="E270:F270"/>
    <mergeCell ref="H270:I270"/>
    <mergeCell ref="A267:B267"/>
    <mergeCell ref="C267:D267"/>
    <mergeCell ref="E267:F267"/>
    <mergeCell ref="H267:I267"/>
    <mergeCell ref="A268:B268"/>
    <mergeCell ref="C268:D268"/>
    <mergeCell ref="E268:F268"/>
    <mergeCell ref="H268:I268"/>
    <mergeCell ref="A265:B265"/>
    <mergeCell ref="C265:D265"/>
    <mergeCell ref="E265:F265"/>
    <mergeCell ref="H265:I265"/>
    <mergeCell ref="A266:B266"/>
    <mergeCell ref="C266:D266"/>
    <mergeCell ref="E266:F266"/>
    <mergeCell ref="H266:I266"/>
    <mergeCell ref="A263:B263"/>
    <mergeCell ref="C263:D263"/>
    <mergeCell ref="E263:F263"/>
    <mergeCell ref="H263:I263"/>
    <mergeCell ref="A264:B264"/>
    <mergeCell ref="C264:D264"/>
    <mergeCell ref="E264:F264"/>
    <mergeCell ref="H264:I264"/>
    <mergeCell ref="A261:B261"/>
    <mergeCell ref="C261:D261"/>
    <mergeCell ref="E261:F261"/>
    <mergeCell ref="H261:I261"/>
    <mergeCell ref="A262:B262"/>
    <mergeCell ref="C262:D262"/>
    <mergeCell ref="E262:F262"/>
    <mergeCell ref="H262:I262"/>
    <mergeCell ref="A259:B259"/>
    <mergeCell ref="C259:D259"/>
    <mergeCell ref="E259:F259"/>
    <mergeCell ref="H259:I259"/>
    <mergeCell ref="A260:B260"/>
    <mergeCell ref="C260:D260"/>
    <mergeCell ref="E260:F260"/>
    <mergeCell ref="H260:I260"/>
    <mergeCell ref="A257:B257"/>
    <mergeCell ref="C257:D257"/>
    <mergeCell ref="E257:F257"/>
    <mergeCell ref="H257:I257"/>
    <mergeCell ref="A258:B258"/>
    <mergeCell ref="C258:D258"/>
    <mergeCell ref="E258:F258"/>
    <mergeCell ref="H258:I258"/>
    <mergeCell ref="A255:B255"/>
    <mergeCell ref="C255:D255"/>
    <mergeCell ref="E255:F255"/>
    <mergeCell ref="H255:I255"/>
    <mergeCell ref="A256:B256"/>
    <mergeCell ref="C256:D256"/>
    <mergeCell ref="E256:F256"/>
    <mergeCell ref="H256:I256"/>
    <mergeCell ref="A253:B253"/>
    <mergeCell ref="C253:D253"/>
    <mergeCell ref="E253:F253"/>
    <mergeCell ref="H253:I253"/>
    <mergeCell ref="A254:B254"/>
    <mergeCell ref="C254:D254"/>
    <mergeCell ref="E254:F254"/>
    <mergeCell ref="H254:I254"/>
    <mergeCell ref="A251:B251"/>
    <mergeCell ref="C251:D251"/>
    <mergeCell ref="E251:F251"/>
    <mergeCell ref="H251:I251"/>
    <mergeCell ref="A252:B252"/>
    <mergeCell ref="C252:D252"/>
    <mergeCell ref="E252:F252"/>
    <mergeCell ref="H252:I252"/>
    <mergeCell ref="A249:B249"/>
    <mergeCell ref="C249:D249"/>
    <mergeCell ref="E249:F249"/>
    <mergeCell ref="H249:I249"/>
    <mergeCell ref="A250:B250"/>
    <mergeCell ref="C250:D250"/>
    <mergeCell ref="E250:F250"/>
    <mergeCell ref="H250:I250"/>
    <mergeCell ref="A247:B247"/>
    <mergeCell ref="C247:D247"/>
    <mergeCell ref="E247:F247"/>
    <mergeCell ref="H247:I247"/>
    <mergeCell ref="A248:B248"/>
    <mergeCell ref="C248:D248"/>
    <mergeCell ref="E248:F248"/>
    <mergeCell ref="H248:I248"/>
    <mergeCell ref="A245:B245"/>
    <mergeCell ref="C245:D245"/>
    <mergeCell ref="E245:F245"/>
    <mergeCell ref="H245:I245"/>
    <mergeCell ref="A246:B246"/>
    <mergeCell ref="C246:D246"/>
    <mergeCell ref="E246:F246"/>
    <mergeCell ref="H246:I246"/>
    <mergeCell ref="A243:B243"/>
    <mergeCell ref="C243:D243"/>
    <mergeCell ref="E243:F243"/>
    <mergeCell ref="H243:I243"/>
    <mergeCell ref="A244:B244"/>
    <mergeCell ref="C244:D244"/>
    <mergeCell ref="E244:F244"/>
    <mergeCell ref="H244:I244"/>
    <mergeCell ref="A241:B241"/>
    <mergeCell ref="C241:D241"/>
    <mergeCell ref="E241:F241"/>
    <mergeCell ref="H241:I241"/>
    <mergeCell ref="A242:B242"/>
    <mergeCell ref="C242:D242"/>
    <mergeCell ref="E242:F242"/>
    <mergeCell ref="H242:I242"/>
    <mergeCell ref="A239:B239"/>
    <mergeCell ref="C239:D239"/>
    <mergeCell ref="E239:F239"/>
    <mergeCell ref="H239:I239"/>
    <mergeCell ref="A240:B240"/>
    <mergeCell ref="C240:D240"/>
    <mergeCell ref="E240:F240"/>
    <mergeCell ref="H240:I240"/>
    <mergeCell ref="A237:B237"/>
    <mergeCell ref="C237:D237"/>
    <mergeCell ref="E237:F237"/>
    <mergeCell ref="H237:I237"/>
    <mergeCell ref="A238:B238"/>
    <mergeCell ref="C238:D238"/>
    <mergeCell ref="E238:F238"/>
    <mergeCell ref="H238:I238"/>
    <mergeCell ref="A235:B235"/>
    <mergeCell ref="C235:D235"/>
    <mergeCell ref="E235:F235"/>
    <mergeCell ref="H235:I235"/>
    <mergeCell ref="A236:B236"/>
    <mergeCell ref="C236:D236"/>
    <mergeCell ref="E236:F236"/>
    <mergeCell ref="H236:I236"/>
    <mergeCell ref="A233:B233"/>
    <mergeCell ref="C233:D233"/>
    <mergeCell ref="E233:F233"/>
    <mergeCell ref="H233:I233"/>
    <mergeCell ref="A234:B234"/>
    <mergeCell ref="C234:D234"/>
    <mergeCell ref="E234:F234"/>
    <mergeCell ref="H234:I234"/>
    <mergeCell ref="A231:B231"/>
    <mergeCell ref="C231:D231"/>
    <mergeCell ref="E231:F231"/>
    <mergeCell ref="H231:I231"/>
    <mergeCell ref="A232:B232"/>
    <mergeCell ref="C232:D232"/>
    <mergeCell ref="E232:F232"/>
    <mergeCell ref="H232:I232"/>
    <mergeCell ref="A229:B229"/>
    <mergeCell ref="C229:D229"/>
    <mergeCell ref="E229:F229"/>
    <mergeCell ref="H229:I229"/>
    <mergeCell ref="A230:B230"/>
    <mergeCell ref="C230:D230"/>
    <mergeCell ref="E230:F230"/>
    <mergeCell ref="H230:I230"/>
    <mergeCell ref="A227:B227"/>
    <mergeCell ref="C227:D227"/>
    <mergeCell ref="E227:F227"/>
    <mergeCell ref="H227:I227"/>
    <mergeCell ref="A228:B228"/>
    <mergeCell ref="C228:D228"/>
    <mergeCell ref="E228:F228"/>
    <mergeCell ref="H228:I228"/>
    <mergeCell ref="A225:B225"/>
    <mergeCell ref="C225:D225"/>
    <mergeCell ref="E225:F225"/>
    <mergeCell ref="H225:I225"/>
    <mergeCell ref="A226:B226"/>
    <mergeCell ref="C226:D226"/>
    <mergeCell ref="E226:F226"/>
    <mergeCell ref="H226:I226"/>
    <mergeCell ref="A223:B223"/>
    <mergeCell ref="C223:D223"/>
    <mergeCell ref="E223:F223"/>
    <mergeCell ref="H223:I223"/>
    <mergeCell ref="A224:B224"/>
    <mergeCell ref="C224:D224"/>
    <mergeCell ref="E224:F224"/>
    <mergeCell ref="H224:I224"/>
    <mergeCell ref="A221:B221"/>
    <mergeCell ref="C221:D221"/>
    <mergeCell ref="E221:F221"/>
    <mergeCell ref="H221:I221"/>
    <mergeCell ref="A222:B222"/>
    <mergeCell ref="C222:D222"/>
    <mergeCell ref="E222:F222"/>
    <mergeCell ref="H222:I222"/>
    <mergeCell ref="A219:B219"/>
    <mergeCell ref="C219:D219"/>
    <mergeCell ref="E219:F219"/>
    <mergeCell ref="H219:I219"/>
    <mergeCell ref="A220:B220"/>
    <mergeCell ref="C220:D220"/>
    <mergeCell ref="E220:F220"/>
    <mergeCell ref="H220:I220"/>
    <mergeCell ref="A217:B217"/>
    <mergeCell ref="C217:D217"/>
    <mergeCell ref="E217:F217"/>
    <mergeCell ref="H217:I217"/>
    <mergeCell ref="A218:B218"/>
    <mergeCell ref="C218:D218"/>
    <mergeCell ref="E218:F218"/>
    <mergeCell ref="H218:I218"/>
    <mergeCell ref="A215:B215"/>
    <mergeCell ref="C215:D215"/>
    <mergeCell ref="E215:F215"/>
    <mergeCell ref="H215:I215"/>
    <mergeCell ref="A216:B216"/>
    <mergeCell ref="C216:D216"/>
    <mergeCell ref="E216:F216"/>
    <mergeCell ref="H216:I216"/>
    <mergeCell ref="A213:B213"/>
    <mergeCell ref="C213:D213"/>
    <mergeCell ref="E213:F213"/>
    <mergeCell ref="H213:I213"/>
    <mergeCell ref="A214:B214"/>
    <mergeCell ref="C214:D214"/>
    <mergeCell ref="E214:F214"/>
    <mergeCell ref="H214:I214"/>
    <mergeCell ref="A211:B211"/>
    <mergeCell ref="C211:D211"/>
    <mergeCell ref="E211:F211"/>
    <mergeCell ref="H211:I211"/>
    <mergeCell ref="A212:B212"/>
    <mergeCell ref="C212:D212"/>
    <mergeCell ref="E212:F212"/>
    <mergeCell ref="H212:I212"/>
    <mergeCell ref="A209:B209"/>
    <mergeCell ref="C209:D209"/>
    <mergeCell ref="E209:F209"/>
    <mergeCell ref="H209:I209"/>
    <mergeCell ref="A210:B210"/>
    <mergeCell ref="C210:D210"/>
    <mergeCell ref="E210:F210"/>
    <mergeCell ref="H210:I210"/>
    <mergeCell ref="A207:B207"/>
    <mergeCell ref="C207:D207"/>
    <mergeCell ref="E207:F207"/>
    <mergeCell ref="H207:I207"/>
    <mergeCell ref="A208:B208"/>
    <mergeCell ref="C208:D208"/>
    <mergeCell ref="E208:F208"/>
    <mergeCell ref="H208:I208"/>
    <mergeCell ref="A205:B205"/>
    <mergeCell ref="C205:D205"/>
    <mergeCell ref="E205:F205"/>
    <mergeCell ref="H205:I205"/>
    <mergeCell ref="A206:B206"/>
    <mergeCell ref="C206:D206"/>
    <mergeCell ref="E206:F206"/>
    <mergeCell ref="H206:I206"/>
    <mergeCell ref="A203:B203"/>
    <mergeCell ref="C203:D203"/>
    <mergeCell ref="E203:F203"/>
    <mergeCell ref="H203:I203"/>
    <mergeCell ref="A204:B204"/>
    <mergeCell ref="C204:D204"/>
    <mergeCell ref="E204:F204"/>
    <mergeCell ref="H204:I204"/>
    <mergeCell ref="A201:B201"/>
    <mergeCell ref="C201:D201"/>
    <mergeCell ref="E201:F201"/>
    <mergeCell ref="H201:I201"/>
    <mergeCell ref="A202:B202"/>
    <mergeCell ref="C202:D202"/>
    <mergeCell ref="E202:F202"/>
    <mergeCell ref="H202:I202"/>
    <mergeCell ref="A199:B199"/>
    <mergeCell ref="C199:D199"/>
    <mergeCell ref="E199:F199"/>
    <mergeCell ref="H199:I199"/>
    <mergeCell ref="A200:B200"/>
    <mergeCell ref="C200:D200"/>
    <mergeCell ref="E200:F200"/>
    <mergeCell ref="H200:I200"/>
    <mergeCell ref="A197:B197"/>
    <mergeCell ref="C197:D197"/>
    <mergeCell ref="E197:F197"/>
    <mergeCell ref="H197:I197"/>
    <mergeCell ref="A198:B198"/>
    <mergeCell ref="C198:D198"/>
    <mergeCell ref="E198:F198"/>
    <mergeCell ref="H198:I198"/>
    <mergeCell ref="A195:B195"/>
    <mergeCell ref="C195:D195"/>
    <mergeCell ref="E195:F195"/>
    <mergeCell ref="H195:I195"/>
    <mergeCell ref="A196:B196"/>
    <mergeCell ref="C196:D196"/>
    <mergeCell ref="E196:F196"/>
    <mergeCell ref="H196:I196"/>
    <mergeCell ref="A193:B193"/>
    <mergeCell ref="C193:D193"/>
    <mergeCell ref="E193:F193"/>
    <mergeCell ref="H193:I193"/>
    <mergeCell ref="A194:B194"/>
    <mergeCell ref="C194:D194"/>
    <mergeCell ref="E194:F194"/>
    <mergeCell ref="H194:I194"/>
    <mergeCell ref="A191:B191"/>
    <mergeCell ref="C191:D191"/>
    <mergeCell ref="E191:F191"/>
    <mergeCell ref="H191:I191"/>
    <mergeCell ref="A192:B192"/>
    <mergeCell ref="C192:D192"/>
    <mergeCell ref="E192:F192"/>
    <mergeCell ref="H192:I192"/>
    <mergeCell ref="A189:B189"/>
    <mergeCell ref="C189:D189"/>
    <mergeCell ref="E189:F189"/>
    <mergeCell ref="H189:I189"/>
    <mergeCell ref="A190:B190"/>
    <mergeCell ref="C190:D190"/>
    <mergeCell ref="E190:F190"/>
    <mergeCell ref="H190:I190"/>
    <mergeCell ref="A187:B187"/>
    <mergeCell ref="C187:D187"/>
    <mergeCell ref="E187:F187"/>
    <mergeCell ref="H187:I187"/>
    <mergeCell ref="A188:B188"/>
    <mergeCell ref="C188:D188"/>
    <mergeCell ref="E188:F188"/>
    <mergeCell ref="H188:I188"/>
    <mergeCell ref="A185:B185"/>
    <mergeCell ref="C185:D185"/>
    <mergeCell ref="E185:F185"/>
    <mergeCell ref="H185:I185"/>
    <mergeCell ref="A186:B186"/>
    <mergeCell ref="C186:D186"/>
    <mergeCell ref="E186:F186"/>
    <mergeCell ref="H186:I186"/>
    <mergeCell ref="A183:B183"/>
    <mergeCell ref="C183:D183"/>
    <mergeCell ref="E183:F183"/>
    <mergeCell ref="H183:I183"/>
    <mergeCell ref="A184:B184"/>
    <mergeCell ref="C184:D184"/>
    <mergeCell ref="E184:F184"/>
    <mergeCell ref="H184:I184"/>
    <mergeCell ref="A181:B181"/>
    <mergeCell ref="C181:D181"/>
    <mergeCell ref="E181:F181"/>
    <mergeCell ref="H181:I181"/>
    <mergeCell ref="A182:B182"/>
    <mergeCell ref="C182:D182"/>
    <mergeCell ref="E182:F182"/>
    <mergeCell ref="H182:I182"/>
    <mergeCell ref="A179:B179"/>
    <mergeCell ref="C179:D179"/>
    <mergeCell ref="E179:F179"/>
    <mergeCell ref="H179:I179"/>
    <mergeCell ref="A180:B180"/>
    <mergeCell ref="C180:D180"/>
    <mergeCell ref="E180:F180"/>
    <mergeCell ref="H180:I180"/>
    <mergeCell ref="A177:B177"/>
    <mergeCell ref="C177:D177"/>
    <mergeCell ref="E177:F177"/>
    <mergeCell ref="H177:I177"/>
    <mergeCell ref="A178:B178"/>
    <mergeCell ref="C178:D178"/>
    <mergeCell ref="E178:F178"/>
    <mergeCell ref="H178:I178"/>
    <mergeCell ref="A175:B175"/>
    <mergeCell ref="C175:D175"/>
    <mergeCell ref="E175:F175"/>
    <mergeCell ref="H175:I175"/>
    <mergeCell ref="A176:B176"/>
    <mergeCell ref="C176:D176"/>
    <mergeCell ref="E176:F176"/>
    <mergeCell ref="H176:I176"/>
    <mergeCell ref="A173:B173"/>
    <mergeCell ref="C173:D173"/>
    <mergeCell ref="E173:F173"/>
    <mergeCell ref="H173:I173"/>
    <mergeCell ref="A174:B174"/>
    <mergeCell ref="C174:D174"/>
    <mergeCell ref="E174:F174"/>
    <mergeCell ref="H174:I174"/>
    <mergeCell ref="A171:B171"/>
    <mergeCell ref="C171:D171"/>
    <mergeCell ref="E171:F171"/>
    <mergeCell ref="H171:I171"/>
    <mergeCell ref="A172:B172"/>
    <mergeCell ref="C172:D172"/>
    <mergeCell ref="E172:F172"/>
    <mergeCell ref="H172:I172"/>
    <mergeCell ref="A169:B169"/>
    <mergeCell ref="C169:D169"/>
    <mergeCell ref="E169:F169"/>
    <mergeCell ref="H169:I169"/>
    <mergeCell ref="A170:B170"/>
    <mergeCell ref="C170:D170"/>
    <mergeCell ref="E170:F170"/>
    <mergeCell ref="H170:I170"/>
    <mergeCell ref="A167:B167"/>
    <mergeCell ref="C167:D167"/>
    <mergeCell ref="E167:F167"/>
    <mergeCell ref="H167:I167"/>
    <mergeCell ref="A168:B168"/>
    <mergeCell ref="C168:D168"/>
    <mergeCell ref="E168:F168"/>
    <mergeCell ref="H168:I168"/>
    <mergeCell ref="A165:B165"/>
    <mergeCell ref="C165:D165"/>
    <mergeCell ref="E165:F165"/>
    <mergeCell ref="H165:I165"/>
    <mergeCell ref="A166:B166"/>
    <mergeCell ref="C166:D166"/>
    <mergeCell ref="E166:F166"/>
    <mergeCell ref="H166:I166"/>
    <mergeCell ref="A163:B163"/>
    <mergeCell ref="C163:D163"/>
    <mergeCell ref="E163:F163"/>
    <mergeCell ref="H163:I163"/>
    <mergeCell ref="A164:B164"/>
    <mergeCell ref="C164:D164"/>
    <mergeCell ref="E164:F164"/>
    <mergeCell ref="H164:I164"/>
    <mergeCell ref="A161:B161"/>
    <mergeCell ref="C161:D161"/>
    <mergeCell ref="E161:F161"/>
    <mergeCell ref="H161:I161"/>
    <mergeCell ref="A162:B162"/>
    <mergeCell ref="C162:D162"/>
    <mergeCell ref="E162:F162"/>
    <mergeCell ref="H162:I162"/>
    <mergeCell ref="A159:B159"/>
    <mergeCell ref="C159:D159"/>
    <mergeCell ref="E159:F159"/>
    <mergeCell ref="H159:I159"/>
    <mergeCell ref="A160:B160"/>
    <mergeCell ref="C160:D160"/>
    <mergeCell ref="E160:F160"/>
    <mergeCell ref="H160:I160"/>
    <mergeCell ref="A157:B157"/>
    <mergeCell ref="C157:D157"/>
    <mergeCell ref="E157:F157"/>
    <mergeCell ref="H157:I157"/>
    <mergeCell ref="A158:B158"/>
    <mergeCell ref="C158:D158"/>
    <mergeCell ref="E158:F158"/>
    <mergeCell ref="H158:I158"/>
    <mergeCell ref="A155:B155"/>
    <mergeCell ref="C155:D155"/>
    <mergeCell ref="E155:F155"/>
    <mergeCell ref="H155:I155"/>
    <mergeCell ref="A156:B156"/>
    <mergeCell ref="C156:D156"/>
    <mergeCell ref="E156:F156"/>
    <mergeCell ref="H156:I156"/>
    <mergeCell ref="A153:B153"/>
    <mergeCell ref="C153:D153"/>
    <mergeCell ref="E153:F153"/>
    <mergeCell ref="H153:I153"/>
    <mergeCell ref="A154:B154"/>
    <mergeCell ref="C154:D154"/>
    <mergeCell ref="E154:F154"/>
    <mergeCell ref="H154:I154"/>
    <mergeCell ref="A151:B151"/>
    <mergeCell ref="C151:D151"/>
    <mergeCell ref="E151:F151"/>
    <mergeCell ref="H151:I151"/>
    <mergeCell ref="A152:B152"/>
    <mergeCell ref="C152:D152"/>
    <mergeCell ref="E152:F152"/>
    <mergeCell ref="H152:I152"/>
    <mergeCell ref="A149:B149"/>
    <mergeCell ref="C149:D149"/>
    <mergeCell ref="E149:F149"/>
    <mergeCell ref="H149:I149"/>
    <mergeCell ref="A150:B150"/>
    <mergeCell ref="C150:D150"/>
    <mergeCell ref="E150:F150"/>
    <mergeCell ref="H150:I150"/>
    <mergeCell ref="A147:B147"/>
    <mergeCell ref="C147:D147"/>
    <mergeCell ref="E147:F147"/>
    <mergeCell ref="H147:I147"/>
    <mergeCell ref="A148:B148"/>
    <mergeCell ref="C148:D148"/>
    <mergeCell ref="E148:F148"/>
    <mergeCell ref="H148:I148"/>
    <mergeCell ref="A145:B145"/>
    <mergeCell ref="C145:D145"/>
    <mergeCell ref="E145:F145"/>
    <mergeCell ref="H145:I145"/>
    <mergeCell ref="A146:B146"/>
    <mergeCell ref="C146:D146"/>
    <mergeCell ref="E146:F146"/>
    <mergeCell ref="H146:I146"/>
    <mergeCell ref="A143:B143"/>
    <mergeCell ref="C143:D143"/>
    <mergeCell ref="E143:F143"/>
    <mergeCell ref="H143:I143"/>
    <mergeCell ref="A144:B144"/>
    <mergeCell ref="C144:D144"/>
    <mergeCell ref="E144:F144"/>
    <mergeCell ref="H144:I144"/>
    <mergeCell ref="A141:B141"/>
    <mergeCell ref="C141:D141"/>
    <mergeCell ref="E141:F141"/>
    <mergeCell ref="H141:I141"/>
    <mergeCell ref="A142:B142"/>
    <mergeCell ref="C142:D142"/>
    <mergeCell ref="E142:F142"/>
    <mergeCell ref="H142:I142"/>
    <mergeCell ref="A139:B139"/>
    <mergeCell ref="C139:D139"/>
    <mergeCell ref="E139:F139"/>
    <mergeCell ref="H139:I139"/>
    <mergeCell ref="A140:B140"/>
    <mergeCell ref="C140:D140"/>
    <mergeCell ref="E140:F140"/>
    <mergeCell ref="H140:I140"/>
    <mergeCell ref="A137:B137"/>
    <mergeCell ref="C137:D137"/>
    <mergeCell ref="E137:F137"/>
    <mergeCell ref="H137:I137"/>
    <mergeCell ref="A138:B138"/>
    <mergeCell ref="C138:D138"/>
    <mergeCell ref="E138:F138"/>
    <mergeCell ref="H138:I138"/>
    <mergeCell ref="A135:B135"/>
    <mergeCell ref="C135:D135"/>
    <mergeCell ref="E135:F135"/>
    <mergeCell ref="H135:I135"/>
    <mergeCell ref="A136:B136"/>
    <mergeCell ref="C136:D136"/>
    <mergeCell ref="E136:F136"/>
    <mergeCell ref="H136:I136"/>
    <mergeCell ref="A133:B133"/>
    <mergeCell ref="C133:D133"/>
    <mergeCell ref="E133:F133"/>
    <mergeCell ref="H133:I133"/>
    <mergeCell ref="A134:B134"/>
    <mergeCell ref="C134:D134"/>
    <mergeCell ref="E134:F134"/>
    <mergeCell ref="H134:I134"/>
    <mergeCell ref="A131:B131"/>
    <mergeCell ref="C131:D131"/>
    <mergeCell ref="E131:F131"/>
    <mergeCell ref="H131:I131"/>
    <mergeCell ref="A132:B132"/>
    <mergeCell ref="C132:D132"/>
    <mergeCell ref="E132:F132"/>
    <mergeCell ref="H132:I132"/>
    <mergeCell ref="A129:B129"/>
    <mergeCell ref="C129:D129"/>
    <mergeCell ref="E129:F129"/>
    <mergeCell ref="H129:I129"/>
    <mergeCell ref="A130:B130"/>
    <mergeCell ref="C130:D130"/>
    <mergeCell ref="E130:F130"/>
    <mergeCell ref="H130:I130"/>
    <mergeCell ref="A127:B127"/>
    <mergeCell ref="C127:D127"/>
    <mergeCell ref="E127:F127"/>
    <mergeCell ref="H127:I127"/>
    <mergeCell ref="A128:B128"/>
    <mergeCell ref="C128:D128"/>
    <mergeCell ref="E128:F128"/>
    <mergeCell ref="H128:I128"/>
    <mergeCell ref="A125:B125"/>
    <mergeCell ref="C125:D125"/>
    <mergeCell ref="E125:F125"/>
    <mergeCell ref="H125:I125"/>
    <mergeCell ref="A126:B126"/>
    <mergeCell ref="C126:D126"/>
    <mergeCell ref="E126:F126"/>
    <mergeCell ref="H126:I126"/>
    <mergeCell ref="A123:B123"/>
    <mergeCell ref="C123:D123"/>
    <mergeCell ref="E123:F123"/>
    <mergeCell ref="H123:I123"/>
    <mergeCell ref="A124:B124"/>
    <mergeCell ref="C124:D124"/>
    <mergeCell ref="E124:F124"/>
    <mergeCell ref="H124:I124"/>
    <mergeCell ref="A121:B121"/>
    <mergeCell ref="C121:D121"/>
    <mergeCell ref="E121:F121"/>
    <mergeCell ref="H121:I121"/>
    <mergeCell ref="A122:B122"/>
    <mergeCell ref="C122:D122"/>
    <mergeCell ref="E122:F122"/>
    <mergeCell ref="H122:I122"/>
    <mergeCell ref="A119:B119"/>
    <mergeCell ref="C119:D119"/>
    <mergeCell ref="E119:F119"/>
    <mergeCell ref="H119:I119"/>
    <mergeCell ref="A120:B120"/>
    <mergeCell ref="C120:D120"/>
    <mergeCell ref="E120:F120"/>
    <mergeCell ref="H120:I120"/>
    <mergeCell ref="A117:B117"/>
    <mergeCell ref="C117:D117"/>
    <mergeCell ref="E117:F117"/>
    <mergeCell ref="H117:I117"/>
    <mergeCell ref="A118:B118"/>
    <mergeCell ref="C118:D118"/>
    <mergeCell ref="E118:F118"/>
    <mergeCell ref="H118:I118"/>
    <mergeCell ref="A115:B115"/>
    <mergeCell ref="C115:D115"/>
    <mergeCell ref="E115:F115"/>
    <mergeCell ref="H115:I115"/>
    <mergeCell ref="A116:B116"/>
    <mergeCell ref="C116:D116"/>
    <mergeCell ref="E116:F116"/>
    <mergeCell ref="H116:I116"/>
    <mergeCell ref="A113:B113"/>
    <mergeCell ref="C113:D113"/>
    <mergeCell ref="E113:F113"/>
    <mergeCell ref="H113:I113"/>
    <mergeCell ref="A114:B114"/>
    <mergeCell ref="C114:D114"/>
    <mergeCell ref="E114:F114"/>
    <mergeCell ref="H114:I114"/>
    <mergeCell ref="A111:B111"/>
    <mergeCell ref="C111:D111"/>
    <mergeCell ref="E111:F111"/>
    <mergeCell ref="H111:I111"/>
    <mergeCell ref="A112:B112"/>
    <mergeCell ref="C112:D112"/>
    <mergeCell ref="E112:F112"/>
    <mergeCell ref="H112:I112"/>
    <mergeCell ref="A109:B109"/>
    <mergeCell ref="C109:D109"/>
    <mergeCell ref="E109:F109"/>
    <mergeCell ref="H109:I109"/>
    <mergeCell ref="A110:B110"/>
    <mergeCell ref="C110:D110"/>
    <mergeCell ref="E110:F110"/>
    <mergeCell ref="H110:I110"/>
    <mergeCell ref="A107:B107"/>
    <mergeCell ref="C107:D107"/>
    <mergeCell ref="E107:F107"/>
    <mergeCell ref="H107:I107"/>
    <mergeCell ref="A108:B108"/>
    <mergeCell ref="C108:D108"/>
    <mergeCell ref="E108:F108"/>
    <mergeCell ref="H108:I108"/>
    <mergeCell ref="A105:B105"/>
    <mergeCell ref="C105:D105"/>
    <mergeCell ref="E105:F105"/>
    <mergeCell ref="H105:I105"/>
    <mergeCell ref="A106:B106"/>
    <mergeCell ref="C106:D106"/>
    <mergeCell ref="E106:F106"/>
    <mergeCell ref="H106:I106"/>
    <mergeCell ref="A103:B103"/>
    <mergeCell ref="C103:D103"/>
    <mergeCell ref="E103:F103"/>
    <mergeCell ref="H103:I103"/>
    <mergeCell ref="A104:B104"/>
    <mergeCell ref="C104:D104"/>
    <mergeCell ref="E104:F104"/>
    <mergeCell ref="H104:I104"/>
    <mergeCell ref="A101:B101"/>
    <mergeCell ref="C101:D101"/>
    <mergeCell ref="E101:F101"/>
    <mergeCell ref="H101:I101"/>
    <mergeCell ref="A102:B102"/>
    <mergeCell ref="C102:D102"/>
    <mergeCell ref="E102:F102"/>
    <mergeCell ref="H102:I102"/>
    <mergeCell ref="A99:B99"/>
    <mergeCell ref="C99:D99"/>
    <mergeCell ref="E99:F99"/>
    <mergeCell ref="H99:I99"/>
    <mergeCell ref="A100:B100"/>
    <mergeCell ref="C100:D100"/>
    <mergeCell ref="E100:F100"/>
    <mergeCell ref="H100:I100"/>
    <mergeCell ref="A97:B97"/>
    <mergeCell ref="C97:D97"/>
    <mergeCell ref="E97:F97"/>
    <mergeCell ref="H97:I97"/>
    <mergeCell ref="A98:B98"/>
    <mergeCell ref="C98:D98"/>
    <mergeCell ref="E98:F98"/>
    <mergeCell ref="H98:I98"/>
    <mergeCell ref="A95:B95"/>
    <mergeCell ref="C95:D95"/>
    <mergeCell ref="E95:F95"/>
    <mergeCell ref="H95:I95"/>
    <mergeCell ref="A96:B96"/>
    <mergeCell ref="C96:D96"/>
    <mergeCell ref="E96:F96"/>
    <mergeCell ref="H96:I96"/>
    <mergeCell ref="A93:B93"/>
    <mergeCell ref="C93:D93"/>
    <mergeCell ref="E93:F93"/>
    <mergeCell ref="H93:I93"/>
    <mergeCell ref="A94:B94"/>
    <mergeCell ref="C94:D94"/>
    <mergeCell ref="E94:F94"/>
    <mergeCell ref="H94:I94"/>
    <mergeCell ref="A91:B91"/>
    <mergeCell ref="C91:D91"/>
    <mergeCell ref="E91:F91"/>
    <mergeCell ref="H91:I91"/>
    <mergeCell ref="A92:B92"/>
    <mergeCell ref="C92:D92"/>
    <mergeCell ref="E92:F92"/>
    <mergeCell ref="H92:I92"/>
    <mergeCell ref="A89:B89"/>
    <mergeCell ref="C89:D89"/>
    <mergeCell ref="E89:F89"/>
    <mergeCell ref="H89:I89"/>
    <mergeCell ref="A90:B90"/>
    <mergeCell ref="C90:D90"/>
    <mergeCell ref="E90:F90"/>
    <mergeCell ref="H90:I90"/>
    <mergeCell ref="A87:B87"/>
    <mergeCell ref="C87:D87"/>
    <mergeCell ref="E87:F87"/>
    <mergeCell ref="H87:I87"/>
    <mergeCell ref="A88:B88"/>
    <mergeCell ref="C88:D88"/>
    <mergeCell ref="E88:F88"/>
    <mergeCell ref="H88:I88"/>
    <mergeCell ref="A85:B85"/>
    <mergeCell ref="C85:D85"/>
    <mergeCell ref="E85:F85"/>
    <mergeCell ref="H85:I85"/>
    <mergeCell ref="A86:B86"/>
    <mergeCell ref="C86:D86"/>
    <mergeCell ref="E86:F86"/>
    <mergeCell ref="H86:I86"/>
    <mergeCell ref="A83:B83"/>
    <mergeCell ref="C83:D83"/>
    <mergeCell ref="E83:F83"/>
    <mergeCell ref="H83:I83"/>
    <mergeCell ref="A84:B84"/>
    <mergeCell ref="C84:D84"/>
    <mergeCell ref="E84:F84"/>
    <mergeCell ref="H84:I84"/>
    <mergeCell ref="A81:B81"/>
    <mergeCell ref="C81:D81"/>
    <mergeCell ref="E81:F81"/>
    <mergeCell ref="H81:I81"/>
    <mergeCell ref="A82:B82"/>
    <mergeCell ref="C82:D82"/>
    <mergeCell ref="E82:F82"/>
    <mergeCell ref="H82:I82"/>
    <mergeCell ref="A79:B79"/>
    <mergeCell ref="C79:D79"/>
    <mergeCell ref="E79:F79"/>
    <mergeCell ref="H79:I79"/>
    <mergeCell ref="A80:B80"/>
    <mergeCell ref="C80:D80"/>
    <mergeCell ref="E80:F80"/>
    <mergeCell ref="H80:I80"/>
    <mergeCell ref="A77:B77"/>
    <mergeCell ref="C77:D77"/>
    <mergeCell ref="E77:F77"/>
    <mergeCell ref="H77:I77"/>
    <mergeCell ref="A78:B78"/>
    <mergeCell ref="C78:D78"/>
    <mergeCell ref="E78:F78"/>
    <mergeCell ref="H78:I78"/>
    <mergeCell ref="A75:B75"/>
    <mergeCell ref="C75:D75"/>
    <mergeCell ref="E75:F75"/>
    <mergeCell ref="H75:I75"/>
    <mergeCell ref="A76:B76"/>
    <mergeCell ref="C76:D76"/>
    <mergeCell ref="E76:F76"/>
    <mergeCell ref="H76:I76"/>
    <mergeCell ref="A73:B73"/>
    <mergeCell ref="C73:D73"/>
    <mergeCell ref="E73:F73"/>
    <mergeCell ref="H73:I73"/>
    <mergeCell ref="A74:B74"/>
    <mergeCell ref="C74:D74"/>
    <mergeCell ref="E74:F74"/>
    <mergeCell ref="H74:I74"/>
    <mergeCell ref="A71:B71"/>
    <mergeCell ref="C71:D71"/>
    <mergeCell ref="E71:F71"/>
    <mergeCell ref="H71:I71"/>
    <mergeCell ref="A72:B72"/>
    <mergeCell ref="C72:D72"/>
    <mergeCell ref="E72:F72"/>
    <mergeCell ref="H72:I72"/>
    <mergeCell ref="A69:B69"/>
    <mergeCell ref="C69:D69"/>
    <mergeCell ref="E69:F69"/>
    <mergeCell ref="H69:I69"/>
    <mergeCell ref="A70:B70"/>
    <mergeCell ref="C70:D70"/>
    <mergeCell ref="E70:F70"/>
    <mergeCell ref="H70:I70"/>
    <mergeCell ref="A67:B67"/>
    <mergeCell ref="C67:D67"/>
    <mergeCell ref="E67:F67"/>
    <mergeCell ref="H67:I67"/>
    <mergeCell ref="A68:B68"/>
    <mergeCell ref="C68:D68"/>
    <mergeCell ref="E68:F68"/>
    <mergeCell ref="H68:I68"/>
    <mergeCell ref="A65:B65"/>
    <mergeCell ref="C65:D65"/>
    <mergeCell ref="E65:F65"/>
    <mergeCell ref="H65:I65"/>
    <mergeCell ref="A66:B66"/>
    <mergeCell ref="C66:D66"/>
    <mergeCell ref="E66:F66"/>
    <mergeCell ref="H66:I66"/>
    <mergeCell ref="A63:B63"/>
    <mergeCell ref="C63:D63"/>
    <mergeCell ref="E63:F63"/>
    <mergeCell ref="H63:I63"/>
    <mergeCell ref="A64:B64"/>
    <mergeCell ref="C64:D64"/>
    <mergeCell ref="E64:F64"/>
    <mergeCell ref="H64:I64"/>
    <mergeCell ref="A61:B61"/>
    <mergeCell ref="C61:D61"/>
    <mergeCell ref="E61:F61"/>
    <mergeCell ref="H61:I61"/>
    <mergeCell ref="A62:B62"/>
    <mergeCell ref="C62:D62"/>
    <mergeCell ref="E62:F62"/>
    <mergeCell ref="H62:I62"/>
    <mergeCell ref="A59:B59"/>
    <mergeCell ref="C59:D59"/>
    <mergeCell ref="E59:F59"/>
    <mergeCell ref="H59:I59"/>
    <mergeCell ref="A60:B60"/>
    <mergeCell ref="C60:D60"/>
    <mergeCell ref="E60:F60"/>
    <mergeCell ref="H60:I60"/>
    <mergeCell ref="A57:B57"/>
    <mergeCell ref="C57:D57"/>
    <mergeCell ref="E57:F57"/>
    <mergeCell ref="H57:I57"/>
    <mergeCell ref="A58:B58"/>
    <mergeCell ref="C58:D58"/>
    <mergeCell ref="E58:F58"/>
    <mergeCell ref="H58:I58"/>
    <mergeCell ref="A55:B55"/>
    <mergeCell ref="C55:D55"/>
    <mergeCell ref="E55:F55"/>
    <mergeCell ref="H55:I55"/>
    <mergeCell ref="A56:B56"/>
    <mergeCell ref="C56:D56"/>
    <mergeCell ref="E56:F56"/>
    <mergeCell ref="H56:I56"/>
    <mergeCell ref="A53:B53"/>
    <mergeCell ref="C53:D53"/>
    <mergeCell ref="E53:F53"/>
    <mergeCell ref="H53:I53"/>
    <mergeCell ref="A54:B54"/>
    <mergeCell ref="C54:D54"/>
    <mergeCell ref="E54:F54"/>
    <mergeCell ref="H54:I54"/>
    <mergeCell ref="A51:B51"/>
    <mergeCell ref="C51:D51"/>
    <mergeCell ref="E51:F51"/>
    <mergeCell ref="H51:I51"/>
    <mergeCell ref="A52:B52"/>
    <mergeCell ref="C52:D52"/>
    <mergeCell ref="E52:F52"/>
    <mergeCell ref="H52:I52"/>
    <mergeCell ref="A49:B49"/>
    <mergeCell ref="C49:D49"/>
    <mergeCell ref="E49:F49"/>
    <mergeCell ref="H49:I49"/>
    <mergeCell ref="A50:B50"/>
    <mergeCell ref="C50:D50"/>
    <mergeCell ref="E50:F50"/>
    <mergeCell ref="H50:I50"/>
    <mergeCell ref="A47:B47"/>
    <mergeCell ref="C47:D47"/>
    <mergeCell ref="E47:F47"/>
    <mergeCell ref="H47:I47"/>
    <mergeCell ref="A48:B48"/>
    <mergeCell ref="C48:D48"/>
    <mergeCell ref="E48:F48"/>
    <mergeCell ref="H48:I48"/>
    <mergeCell ref="A45:B45"/>
    <mergeCell ref="C45:D45"/>
    <mergeCell ref="E45:F45"/>
    <mergeCell ref="H45:I45"/>
    <mergeCell ref="A46:B46"/>
    <mergeCell ref="C46:D46"/>
    <mergeCell ref="E46:F46"/>
    <mergeCell ref="H46:I46"/>
    <mergeCell ref="A43:B43"/>
    <mergeCell ref="C43:D43"/>
    <mergeCell ref="E43:F43"/>
    <mergeCell ref="H43:I43"/>
    <mergeCell ref="A44:B44"/>
    <mergeCell ref="C44:D44"/>
    <mergeCell ref="E44:F44"/>
    <mergeCell ref="H44:I44"/>
    <mergeCell ref="A41:B41"/>
    <mergeCell ref="C41:D41"/>
    <mergeCell ref="E41:F41"/>
    <mergeCell ref="H41:I41"/>
    <mergeCell ref="A42:B42"/>
    <mergeCell ref="C42:D42"/>
    <mergeCell ref="E42:F42"/>
    <mergeCell ref="H42:I42"/>
    <mergeCell ref="A39:B39"/>
    <mergeCell ref="C39:D39"/>
    <mergeCell ref="E39:F39"/>
    <mergeCell ref="H39:I39"/>
    <mergeCell ref="A40:B40"/>
    <mergeCell ref="C40:D40"/>
    <mergeCell ref="E40:F40"/>
    <mergeCell ref="H40:I40"/>
    <mergeCell ref="A37:B37"/>
    <mergeCell ref="C37:D37"/>
    <mergeCell ref="E37:F37"/>
    <mergeCell ref="H37:I37"/>
    <mergeCell ref="A38:B38"/>
    <mergeCell ref="C38:D38"/>
    <mergeCell ref="E38:F38"/>
    <mergeCell ref="H38:I38"/>
    <mergeCell ref="A35:B35"/>
    <mergeCell ref="C35:D35"/>
    <mergeCell ref="E35:F35"/>
    <mergeCell ref="H35:I35"/>
    <mergeCell ref="A36:B36"/>
    <mergeCell ref="C36:D36"/>
    <mergeCell ref="E36:F36"/>
    <mergeCell ref="H36:I36"/>
    <mergeCell ref="A33:B33"/>
    <mergeCell ref="C33:D33"/>
    <mergeCell ref="E33:F33"/>
    <mergeCell ref="H33:I33"/>
    <mergeCell ref="A34:B34"/>
    <mergeCell ref="C34:D34"/>
    <mergeCell ref="E34:F34"/>
    <mergeCell ref="H34:I34"/>
    <mergeCell ref="A31:B31"/>
    <mergeCell ref="C31:D31"/>
    <mergeCell ref="E31:F31"/>
    <mergeCell ref="H31:I31"/>
    <mergeCell ref="A32:B32"/>
    <mergeCell ref="C32:D32"/>
    <mergeCell ref="E32:F32"/>
    <mergeCell ref="H32:I32"/>
    <mergeCell ref="A29:B29"/>
    <mergeCell ref="C29:D29"/>
    <mergeCell ref="E29:F29"/>
    <mergeCell ref="H29:I29"/>
    <mergeCell ref="A30:B30"/>
    <mergeCell ref="C30:D30"/>
    <mergeCell ref="E30:F30"/>
    <mergeCell ref="H30:I30"/>
    <mergeCell ref="A27:B27"/>
    <mergeCell ref="C27:D27"/>
    <mergeCell ref="E27:F27"/>
    <mergeCell ref="H27:I27"/>
    <mergeCell ref="A28:B28"/>
    <mergeCell ref="C28:D28"/>
    <mergeCell ref="E28:F28"/>
    <mergeCell ref="H28:I28"/>
    <mergeCell ref="A25:B25"/>
    <mergeCell ref="C25:D25"/>
    <mergeCell ref="E25:F25"/>
    <mergeCell ref="H25:I25"/>
    <mergeCell ref="A26:B26"/>
    <mergeCell ref="C26:D26"/>
    <mergeCell ref="E26:F26"/>
    <mergeCell ref="H26:I26"/>
    <mergeCell ref="A23:B23"/>
    <mergeCell ref="C23:D23"/>
    <mergeCell ref="E23:F23"/>
    <mergeCell ref="H23:I23"/>
    <mergeCell ref="A24:B24"/>
    <mergeCell ref="C24:D24"/>
    <mergeCell ref="E24:F24"/>
    <mergeCell ref="H24:I24"/>
    <mergeCell ref="A21:B21"/>
    <mergeCell ref="C21:D21"/>
    <mergeCell ref="E21:F21"/>
    <mergeCell ref="H21:I21"/>
    <mergeCell ref="A22:B22"/>
    <mergeCell ref="C22:D22"/>
    <mergeCell ref="E22:F22"/>
    <mergeCell ref="H22:I22"/>
    <mergeCell ref="A19:B19"/>
    <mergeCell ref="C19:D19"/>
    <mergeCell ref="E19:F19"/>
    <mergeCell ref="H19:I19"/>
    <mergeCell ref="A20:B20"/>
    <mergeCell ref="C20:D20"/>
    <mergeCell ref="E20:F20"/>
    <mergeCell ref="H20:I20"/>
    <mergeCell ref="A17:B17"/>
    <mergeCell ref="C17:D17"/>
    <mergeCell ref="E17:F17"/>
    <mergeCell ref="H17:I17"/>
    <mergeCell ref="A18:B18"/>
    <mergeCell ref="C18:D18"/>
    <mergeCell ref="E18:F18"/>
    <mergeCell ref="H18:I18"/>
    <mergeCell ref="A5:B5"/>
    <mergeCell ref="C5:D5"/>
    <mergeCell ref="E5:F5"/>
    <mergeCell ref="H5:I5"/>
    <mergeCell ref="A6:B6"/>
    <mergeCell ref="C6:D6"/>
    <mergeCell ref="E6:F6"/>
    <mergeCell ref="H6:I6"/>
    <mergeCell ref="A15:B15"/>
    <mergeCell ref="C15:D15"/>
    <mergeCell ref="E15:F15"/>
    <mergeCell ref="H15:I15"/>
    <mergeCell ref="A16:B16"/>
    <mergeCell ref="C16:D16"/>
    <mergeCell ref="E16:F16"/>
    <mergeCell ref="H16:I16"/>
    <mergeCell ref="H13:I13"/>
    <mergeCell ref="A14:B14"/>
    <mergeCell ref="C14:D14"/>
    <mergeCell ref="E14:F14"/>
    <mergeCell ref="H14:I14"/>
    <mergeCell ref="H11:I11"/>
    <mergeCell ref="H12:I12"/>
    <mergeCell ref="A12:B12"/>
    <mergeCell ref="C12:D12"/>
    <mergeCell ref="E12:F12"/>
    <mergeCell ref="A13:B13"/>
    <mergeCell ref="C13:D13"/>
    <mergeCell ref="E13:F13"/>
    <mergeCell ref="A1:M1"/>
    <mergeCell ref="A2:B2"/>
    <mergeCell ref="C2:D2"/>
    <mergeCell ref="E2:F2"/>
    <mergeCell ref="H2:I2"/>
    <mergeCell ref="A3:B3"/>
    <mergeCell ref="C3:D3"/>
    <mergeCell ref="E3:F3"/>
    <mergeCell ref="H3:I3"/>
    <mergeCell ref="A10:B10"/>
    <mergeCell ref="C10:D10"/>
    <mergeCell ref="E10:F10"/>
    <mergeCell ref="A11:B11"/>
    <mergeCell ref="C11:D11"/>
    <mergeCell ref="E11:F11"/>
    <mergeCell ref="A8:B8"/>
    <mergeCell ref="C8:D8"/>
    <mergeCell ref="E8:F8"/>
    <mergeCell ref="A9:B9"/>
    <mergeCell ref="C9:D9"/>
    <mergeCell ref="E9:F9"/>
    <mergeCell ref="A7:B7"/>
    <mergeCell ref="C7:D7"/>
    <mergeCell ref="E7:F7"/>
    <mergeCell ref="H7:I7"/>
    <mergeCell ref="A4:B4"/>
    <mergeCell ref="C4:D4"/>
    <mergeCell ref="E4:F4"/>
    <mergeCell ref="H4:I4"/>
    <mergeCell ref="H9:I9"/>
    <mergeCell ref="H10:I10"/>
    <mergeCell ref="H8:I8"/>
  </mergeCells>
  <dataValidations xWindow="464" yWindow="401" count="1">
    <dataValidation type="list" showInputMessage="1" showErrorMessage="1" sqref="C3:D328" xr:uid="{00000000-0002-0000-0400-000000000000}">
      <formula1>INDIRECT(A3)</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464" yWindow="401" count="2">
        <x14:dataValidation type="list" allowBlank="1" showInputMessage="1" promptTitle="Contract Type" prompt="Select" xr:uid="{00000000-0002-0000-0400-000001000000}">
          <x14:formula1>
            <xm:f>'Response Items'!$C$2:$C$5</xm:f>
          </x14:formula1>
          <xm:sqref>O3:P328</xm:sqref>
        </x14:dataValidation>
        <x14:dataValidation type="list" allowBlank="1" showInputMessage="1" showErrorMessage="1" xr:uid="{00000000-0002-0000-0400-000002000000}">
          <x14:formula1>
            <xm:f>Sheet1!$K$2:$U$2</xm:f>
          </x14:formula1>
          <xm:sqref>A3:B328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2"/>
  <sheetViews>
    <sheetView topLeftCell="C1" workbookViewId="0">
      <selection activeCell="F7" sqref="F7"/>
    </sheetView>
  </sheetViews>
  <sheetFormatPr defaultRowHeight="14.4" x14ac:dyDescent="0.3"/>
  <cols>
    <col min="1" max="1" width="37.6640625" customWidth="1"/>
    <col min="2" max="2" width="16.5546875" customWidth="1"/>
    <col min="3" max="3" width="28.6640625" customWidth="1"/>
    <col min="4" max="4" width="48.6640625" customWidth="1"/>
    <col min="5" max="5" width="56.33203125" customWidth="1"/>
    <col min="6" max="6" width="55.6640625" customWidth="1"/>
    <col min="7" max="7" width="71.88671875" customWidth="1"/>
    <col min="8" max="8" width="21.88671875" customWidth="1"/>
  </cols>
  <sheetData>
    <row r="1" spans="1:7" x14ac:dyDescent="0.3">
      <c r="A1" t="s">
        <v>33</v>
      </c>
      <c r="C1" t="s">
        <v>29</v>
      </c>
      <c r="D1" t="s">
        <v>31</v>
      </c>
      <c r="F1" t="s">
        <v>143</v>
      </c>
      <c r="G1" t="s">
        <v>44</v>
      </c>
    </row>
    <row r="2" spans="1:7" x14ac:dyDescent="0.3">
      <c r="A2" t="s">
        <v>30</v>
      </c>
      <c r="C2" t="s">
        <v>34</v>
      </c>
      <c r="D2" t="s">
        <v>27</v>
      </c>
      <c r="F2" t="s">
        <v>145</v>
      </c>
      <c r="G2" t="s">
        <v>12</v>
      </c>
    </row>
    <row r="3" spans="1:7" x14ac:dyDescent="0.3">
      <c r="A3" t="s">
        <v>35</v>
      </c>
      <c r="C3" t="s">
        <v>34</v>
      </c>
      <c r="D3" t="s">
        <v>6</v>
      </c>
      <c r="F3" t="s">
        <v>146</v>
      </c>
      <c r="G3" t="s">
        <v>13</v>
      </c>
    </row>
    <row r="4" spans="1:7" x14ac:dyDescent="0.3">
      <c r="A4" t="s">
        <v>34</v>
      </c>
      <c r="C4" t="s">
        <v>34</v>
      </c>
      <c r="D4" t="s">
        <v>7</v>
      </c>
      <c r="G4" t="s">
        <v>30</v>
      </c>
    </row>
    <row r="5" spans="1:7" x14ac:dyDescent="0.3">
      <c r="A5" t="s">
        <v>36</v>
      </c>
      <c r="C5" t="s">
        <v>34</v>
      </c>
      <c r="D5" t="s">
        <v>28</v>
      </c>
      <c r="G5" t="s">
        <v>79</v>
      </c>
    </row>
    <row r="6" spans="1:7" x14ac:dyDescent="0.3">
      <c r="A6" t="s">
        <v>54</v>
      </c>
      <c r="C6" t="s">
        <v>35</v>
      </c>
      <c r="D6" t="s">
        <v>7</v>
      </c>
      <c r="G6" t="s">
        <v>56</v>
      </c>
    </row>
    <row r="7" spans="1:7" x14ac:dyDescent="0.3">
      <c r="A7" t="s">
        <v>37</v>
      </c>
      <c r="C7" t="s">
        <v>35</v>
      </c>
      <c r="D7" t="s">
        <v>55</v>
      </c>
      <c r="G7" t="s">
        <v>20</v>
      </c>
    </row>
    <row r="8" spans="1:7" x14ac:dyDescent="0.3">
      <c r="C8" t="s">
        <v>36</v>
      </c>
      <c r="D8" t="s">
        <v>27</v>
      </c>
    </row>
    <row r="9" spans="1:7" x14ac:dyDescent="0.3">
      <c r="C9" t="s">
        <v>36</v>
      </c>
      <c r="D9" t="s">
        <v>7</v>
      </c>
    </row>
    <row r="10" spans="1:7" x14ac:dyDescent="0.3">
      <c r="C10" t="s">
        <v>36</v>
      </c>
      <c r="D10" t="s">
        <v>38</v>
      </c>
    </row>
    <row r="11" spans="1:7" x14ac:dyDescent="0.3">
      <c r="C11" t="s">
        <v>36</v>
      </c>
      <c r="D11" t="s">
        <v>28</v>
      </c>
    </row>
    <row r="12" spans="1:7" x14ac:dyDescent="0.3">
      <c r="C12" t="s">
        <v>30</v>
      </c>
      <c r="D12" t="s">
        <v>6</v>
      </c>
    </row>
    <row r="13" spans="1:7" x14ac:dyDescent="0.3">
      <c r="C13" t="s">
        <v>30</v>
      </c>
      <c r="D13" t="s">
        <v>7</v>
      </c>
    </row>
    <row r="14" spans="1:7" x14ac:dyDescent="0.3">
      <c r="C14" t="s">
        <v>30</v>
      </c>
      <c r="D14" t="s">
        <v>55</v>
      </c>
    </row>
    <row r="15" spans="1:7" x14ac:dyDescent="0.3">
      <c r="C15" t="s">
        <v>30</v>
      </c>
      <c r="D15" t="s">
        <v>43</v>
      </c>
    </row>
    <row r="16" spans="1:7" x14ac:dyDescent="0.3">
      <c r="C16" t="s">
        <v>30</v>
      </c>
      <c r="D16" t="s">
        <v>73</v>
      </c>
    </row>
    <row r="17" spans="3:4" x14ac:dyDescent="0.3">
      <c r="C17" t="s">
        <v>37</v>
      </c>
      <c r="D17" t="s">
        <v>7</v>
      </c>
    </row>
    <row r="18" spans="3:4" x14ac:dyDescent="0.3">
      <c r="C18" t="s">
        <v>37</v>
      </c>
      <c r="D18" t="s">
        <v>27</v>
      </c>
    </row>
    <row r="19" spans="3:4" x14ac:dyDescent="0.3">
      <c r="C19" t="s">
        <v>37</v>
      </c>
      <c r="D19" t="s">
        <v>84</v>
      </c>
    </row>
    <row r="20" spans="3:4" x14ac:dyDescent="0.3">
      <c r="C20" t="s">
        <v>54</v>
      </c>
      <c r="D20" t="s">
        <v>139</v>
      </c>
    </row>
    <row r="21" spans="3:4" x14ac:dyDescent="0.3">
      <c r="C21" t="s">
        <v>54</v>
      </c>
      <c r="D21" t="s">
        <v>27</v>
      </c>
    </row>
    <row r="22" spans="3:4" x14ac:dyDescent="0.3">
      <c r="C22" t="s">
        <v>54</v>
      </c>
      <c r="D22" t="s">
        <v>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workbookViewId="0">
      <selection activeCell="B31" sqref="B31"/>
    </sheetView>
  </sheetViews>
  <sheetFormatPr defaultRowHeight="14.4" x14ac:dyDescent="0.3"/>
  <cols>
    <col min="1" max="1" width="44.33203125" customWidth="1"/>
    <col min="2" max="4" width="59.6640625" bestFit="1" customWidth="1"/>
  </cols>
  <sheetData>
    <row r="1" spans="1:4" ht="17.399999999999999" x14ac:dyDescent="0.4">
      <c r="A1" s="2" t="s">
        <v>0</v>
      </c>
      <c r="B1" s="2" t="s">
        <v>1</v>
      </c>
      <c r="C1" s="2" t="s">
        <v>2</v>
      </c>
      <c r="D1" s="2" t="s">
        <v>11</v>
      </c>
    </row>
    <row r="2" spans="1:4" ht="17.399999999999999" x14ac:dyDescent="0.35">
      <c r="A2" s="3" t="s">
        <v>18</v>
      </c>
      <c r="B2" s="5" t="s">
        <v>5</v>
      </c>
      <c r="C2" s="4" t="s">
        <v>3</v>
      </c>
      <c r="D2" s="3" t="s">
        <v>12</v>
      </c>
    </row>
    <row r="3" spans="1:4" ht="17.399999999999999" x14ac:dyDescent="0.35">
      <c r="A3" s="3" t="s">
        <v>10</v>
      </c>
      <c r="B3" s="5" t="s">
        <v>6</v>
      </c>
      <c r="C3" s="4" t="s">
        <v>9</v>
      </c>
      <c r="D3" s="3" t="s">
        <v>13</v>
      </c>
    </row>
    <row r="4" spans="1:4" ht="17.399999999999999" x14ac:dyDescent="0.35">
      <c r="A4" s="3" t="s">
        <v>17</v>
      </c>
      <c r="B4" s="5" t="s">
        <v>7</v>
      </c>
      <c r="C4" s="4" t="s">
        <v>4</v>
      </c>
      <c r="D4" s="3" t="s">
        <v>20</v>
      </c>
    </row>
    <row r="5" spans="1:4" ht="15.6" x14ac:dyDescent="0.35">
      <c r="A5" s="3"/>
      <c r="B5" s="5" t="s">
        <v>19</v>
      </c>
      <c r="C5" s="8" t="s">
        <v>22</v>
      </c>
      <c r="D5" s="8"/>
    </row>
    <row r="6" spans="1:4" ht="16.2" x14ac:dyDescent="0.35">
      <c r="A6" s="3"/>
      <c r="B6" s="8"/>
      <c r="C6" s="1"/>
    </row>
    <row r="7" spans="1:4" ht="15.6" x14ac:dyDescent="0.35">
      <c r="A7" s="8"/>
      <c r="B7" s="7"/>
    </row>
    <row r="8" spans="1:4" ht="15.6" x14ac:dyDescent="0.35">
      <c r="A8" s="6"/>
      <c r="B8" s="7"/>
    </row>
    <row r="9" spans="1:4" ht="15.6" x14ac:dyDescent="0.35">
      <c r="A9" s="6"/>
      <c r="B9" s="7"/>
    </row>
    <row r="10" spans="1:4" ht="15.6" x14ac:dyDescent="0.35">
      <c r="A10" s="6"/>
    </row>
    <row r="11" spans="1:4" ht="15.6" x14ac:dyDescent="0.35">
      <c r="A11" s="6"/>
    </row>
    <row r="13" spans="1:4" ht="15.6" x14ac:dyDescent="0.35">
      <c r="A13" s="6"/>
    </row>
  </sheetData>
  <dataValidations count="2">
    <dataValidation type="list" allowBlank="1" showInputMessage="1" showErrorMessage="1" promptTitle="Other (Please specify):" prompt="Select" sqref="C5" xr:uid="{00000000-0002-0000-0600-000000000000}">
      <formula1>$C$2:$C$5</formula1>
    </dataValidation>
    <dataValidation type="list" allowBlank="1" showInputMessage="1" promptTitle="Other (Please specify):" prompt="Select" sqref="C2:C5" xr:uid="{00000000-0002-0000-06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U14"/>
  <sheetViews>
    <sheetView workbookViewId="0">
      <selection activeCell="H2" sqref="H2"/>
    </sheetView>
  </sheetViews>
  <sheetFormatPr defaultRowHeight="14.4" x14ac:dyDescent="0.3"/>
  <cols>
    <col min="3" max="3" width="13.33203125" bestFit="1" customWidth="1"/>
    <col min="4" max="4" width="5.33203125" bestFit="1" customWidth="1"/>
    <col min="7" max="7" width="17.6640625" bestFit="1" customWidth="1"/>
    <col min="11" max="11" width="20.33203125" bestFit="1" customWidth="1"/>
    <col min="12" max="12" width="11.109375" bestFit="1" customWidth="1"/>
    <col min="13" max="13" width="11.5546875" bestFit="1" customWidth="1"/>
    <col min="14" max="14" width="23" bestFit="1" customWidth="1"/>
    <col min="15" max="15" width="16.33203125" bestFit="1" customWidth="1"/>
    <col min="16" max="16" width="18" bestFit="1" customWidth="1"/>
    <col min="17" max="17" width="22.109375" bestFit="1" customWidth="1"/>
    <col min="18" max="18" width="12.88671875" bestFit="1" customWidth="1"/>
    <col min="20" max="20" width="14" bestFit="1" customWidth="1"/>
    <col min="21" max="21" width="18.88671875" bestFit="1" customWidth="1"/>
  </cols>
  <sheetData>
    <row r="2" spans="3:21" x14ac:dyDescent="0.3">
      <c r="C2" s="21" t="s">
        <v>29</v>
      </c>
      <c r="D2" s="21" t="s">
        <v>71</v>
      </c>
      <c r="G2" s="21" t="s">
        <v>119</v>
      </c>
      <c r="H2" s="21">
        <f>Sheet1!D10+Sheet1!D11</f>
        <v>0</v>
      </c>
      <c r="K2" s="51" t="s">
        <v>77</v>
      </c>
      <c r="L2" s="54" t="s">
        <v>70</v>
      </c>
      <c r="M2" s="54" t="s">
        <v>67</v>
      </c>
      <c r="N2" s="51" t="s">
        <v>78</v>
      </c>
      <c r="O2" s="54" t="s">
        <v>45</v>
      </c>
      <c r="P2" s="54" t="s">
        <v>46</v>
      </c>
      <c r="Q2" s="54" t="s">
        <v>94</v>
      </c>
      <c r="R2" s="54" t="s">
        <v>107</v>
      </c>
      <c r="S2" s="51" t="s">
        <v>80</v>
      </c>
      <c r="T2" s="51" t="s">
        <v>59</v>
      </c>
      <c r="U2" s="54" t="s">
        <v>64</v>
      </c>
    </row>
    <row r="3" spans="3:21" x14ac:dyDescent="0.3">
      <c r="C3" s="21" t="s">
        <v>59</v>
      </c>
      <c r="D3" s="21">
        <f>SUMIF(Equipment!A3:A328,Table47[[#Headers],[Music]],Equipment!N3:N328)</f>
        <v>1774.5</v>
      </c>
      <c r="G3" s="21" t="s">
        <v>120</v>
      </c>
      <c r="H3" s="21">
        <f>Sheet1!D3+Sheet1!D9</f>
        <v>2719.5</v>
      </c>
      <c r="K3" s="48" t="s">
        <v>106</v>
      </c>
      <c r="L3" s="50" t="s">
        <v>101</v>
      </c>
      <c r="M3" s="43" t="s">
        <v>68</v>
      </c>
      <c r="N3" s="48" t="s">
        <v>103</v>
      </c>
      <c r="O3" s="49" t="s">
        <v>57</v>
      </c>
      <c r="P3" s="21" t="s">
        <v>85</v>
      </c>
      <c r="Q3" s="49" t="s">
        <v>72</v>
      </c>
      <c r="R3" s="60" t="s">
        <v>110</v>
      </c>
      <c r="S3" s="48" t="s">
        <v>81</v>
      </c>
      <c r="T3" s="48" t="s">
        <v>72</v>
      </c>
      <c r="U3" s="56" t="s">
        <v>72</v>
      </c>
    </row>
    <row r="4" spans="3:21" x14ac:dyDescent="0.3">
      <c r="C4" s="21" t="s">
        <v>67</v>
      </c>
      <c r="D4" s="21">
        <f>SUMIF(Equipment!A3:A329,Table47[[#Headers],[Auditorium]],Equipment!N3:N329)</f>
        <v>0</v>
      </c>
      <c r="K4" s="48" t="s">
        <v>90</v>
      </c>
      <c r="L4" s="46" t="s">
        <v>95</v>
      </c>
      <c r="M4" s="45" t="s">
        <v>72</v>
      </c>
      <c r="N4" s="48" t="s">
        <v>141</v>
      </c>
      <c r="O4" s="43" t="s">
        <v>99</v>
      </c>
      <c r="P4" s="43" t="s">
        <v>88</v>
      </c>
      <c r="Q4" s="43" t="s">
        <v>91</v>
      </c>
      <c r="R4" s="60" t="s">
        <v>111</v>
      </c>
      <c r="S4" s="48" t="s">
        <v>72</v>
      </c>
      <c r="T4" s="42" t="s">
        <v>100</v>
      </c>
      <c r="U4" s="47" t="s">
        <v>47</v>
      </c>
    </row>
    <row r="5" spans="3:21" ht="15.6" x14ac:dyDescent="0.3">
      <c r="C5" s="21" t="s">
        <v>53</v>
      </c>
      <c r="D5" s="21">
        <f>SUMIF(Equipment!A3:A330,Table47[[#Headers],[Custodial ]],Equipment!N3:N330)</f>
        <v>1895</v>
      </c>
      <c r="K5" s="61" t="s">
        <v>72</v>
      </c>
      <c r="L5" s="46" t="s">
        <v>72</v>
      </c>
      <c r="M5" s="43" t="s">
        <v>61</v>
      </c>
      <c r="N5" s="48" t="s">
        <v>72</v>
      </c>
      <c r="O5" s="45" t="s">
        <v>96</v>
      </c>
      <c r="P5" s="43" t="s">
        <v>89</v>
      </c>
      <c r="Q5" s="45" t="s">
        <v>92</v>
      </c>
      <c r="R5" s="21" t="s">
        <v>72</v>
      </c>
      <c r="S5" s="48" t="s">
        <v>83</v>
      </c>
      <c r="T5" s="42" t="s">
        <v>60</v>
      </c>
      <c r="U5" s="47" t="s">
        <v>92</v>
      </c>
    </row>
    <row r="6" spans="3:21" ht="15.6" x14ac:dyDescent="0.3">
      <c r="C6" s="21" t="s">
        <v>58</v>
      </c>
      <c r="D6" s="21">
        <f>SUMIF(Equipment!A3:A331,Table47[[#Headers],[Gym ]],Equipment!N3:N331)</f>
        <v>0</v>
      </c>
      <c r="K6" s="61" t="s">
        <v>47</v>
      </c>
      <c r="L6" s="47" t="s">
        <v>47</v>
      </c>
      <c r="M6" s="45" t="s">
        <v>47</v>
      </c>
      <c r="N6" s="48" t="s">
        <v>102</v>
      </c>
      <c r="O6" s="43" t="s">
        <v>72</v>
      </c>
      <c r="P6" s="43" t="s">
        <v>90</v>
      </c>
      <c r="Q6" s="43" t="s">
        <v>47</v>
      </c>
      <c r="R6" s="49" t="s">
        <v>109</v>
      </c>
      <c r="S6" s="48" t="s">
        <v>47</v>
      </c>
      <c r="T6" s="44" t="s">
        <v>61</v>
      </c>
      <c r="U6" s="46" t="s">
        <v>66</v>
      </c>
    </row>
    <row r="7" spans="3:21" x14ac:dyDescent="0.3">
      <c r="C7" s="21" t="s">
        <v>69</v>
      </c>
      <c r="D7" s="21">
        <f>SUMIF(Equipment!A3:A332,Table47[[#Headers],[Kitchen\Cafeteria]],Equipment!N3:N332)</f>
        <v>0</v>
      </c>
      <c r="K7" s="48" t="s">
        <v>105</v>
      </c>
      <c r="L7" s="47" t="s">
        <v>7</v>
      </c>
      <c r="M7" s="43"/>
      <c r="N7" s="48" t="s">
        <v>138</v>
      </c>
      <c r="O7" s="45" t="s">
        <v>97</v>
      </c>
      <c r="P7" s="43" t="s">
        <v>74</v>
      </c>
      <c r="Q7" s="43" t="s">
        <v>93</v>
      </c>
      <c r="R7" s="49" t="s">
        <v>47</v>
      </c>
      <c r="S7" s="48" t="s">
        <v>82</v>
      </c>
      <c r="T7" s="44" t="s">
        <v>62</v>
      </c>
      <c r="U7" s="46" t="s">
        <v>65</v>
      </c>
    </row>
    <row r="8" spans="3:21" ht="15.6" x14ac:dyDescent="0.3">
      <c r="C8" s="21" t="s">
        <v>64</v>
      </c>
      <c r="D8" s="21">
        <f>SUMIF(Equipment!A3:A333,Table47[[#Headers],[Science]],Equipment!N3:N333)</f>
        <v>1495</v>
      </c>
      <c r="K8" s="49" t="s">
        <v>104</v>
      </c>
      <c r="L8" s="60" t="s">
        <v>82</v>
      </c>
      <c r="M8" s="21"/>
      <c r="N8" s="52"/>
      <c r="O8" s="43" t="s">
        <v>98</v>
      </c>
      <c r="P8" s="21" t="s">
        <v>72</v>
      </c>
      <c r="Q8" s="45" t="s">
        <v>137</v>
      </c>
      <c r="R8" s="49" t="s">
        <v>82</v>
      </c>
      <c r="S8" s="52"/>
      <c r="T8" s="42" t="s">
        <v>82</v>
      </c>
      <c r="U8" s="49" t="s">
        <v>75</v>
      </c>
    </row>
    <row r="9" spans="3:21" ht="15.6" x14ac:dyDescent="0.3">
      <c r="C9" s="21" t="s">
        <v>70</v>
      </c>
      <c r="D9" s="21">
        <f>SUMIF(Equipment!A3:A334,Table47[[#Headers],[Art]],Equipment!N3:N334)</f>
        <v>945</v>
      </c>
      <c r="K9" s="52"/>
      <c r="L9" s="21"/>
      <c r="M9" s="21"/>
      <c r="N9" s="52"/>
      <c r="O9" s="21"/>
      <c r="P9" s="60" t="s">
        <v>87</v>
      </c>
      <c r="Q9" s="21"/>
      <c r="R9" s="49" t="s">
        <v>108</v>
      </c>
      <c r="S9" s="52"/>
      <c r="T9" s="21"/>
      <c r="U9" s="21"/>
    </row>
    <row r="10" spans="3:21" ht="15.6" x14ac:dyDescent="0.3">
      <c r="C10" s="21" t="s">
        <v>63</v>
      </c>
      <c r="D10" s="21">
        <f>SUMIF(Equipment!A3:A328,#REF!,Equipment!N3:N328)</f>
        <v>0</v>
      </c>
      <c r="K10" s="52"/>
      <c r="L10" s="21"/>
      <c r="M10" s="21"/>
      <c r="N10" s="52"/>
      <c r="O10" s="21"/>
      <c r="P10" s="60" t="s">
        <v>86</v>
      </c>
      <c r="Q10" s="21"/>
      <c r="R10" s="21"/>
      <c r="S10" s="52"/>
      <c r="T10" s="21"/>
      <c r="U10" s="21"/>
    </row>
    <row r="11" spans="3:21" x14ac:dyDescent="0.3">
      <c r="C11" s="21" t="s">
        <v>107</v>
      </c>
      <c r="D11" s="21">
        <f>SUMIF(Equipment!A3:A329,Table47[[#Headers],[Makerspace]],Equipment!N3:N329)</f>
        <v>0</v>
      </c>
    </row>
    <row r="12" spans="3:21" ht="15.6" x14ac:dyDescent="0.3">
      <c r="C12" s="21" t="s">
        <v>77</v>
      </c>
      <c r="D12" s="21">
        <f>SUMIF(Equipment!A3:A330,Table47[[#Headers],[Administrative]],Equipment!N3:N330)</f>
        <v>3196.5499999999997</v>
      </c>
      <c r="K12" s="52"/>
      <c r="L12" s="21"/>
      <c r="M12" s="21"/>
      <c r="N12" s="52"/>
      <c r="O12" s="21"/>
      <c r="P12" s="21"/>
      <c r="Q12" s="21"/>
      <c r="R12" s="21"/>
      <c r="S12" s="52"/>
      <c r="T12" s="21"/>
      <c r="U12" s="21"/>
    </row>
    <row r="13" spans="3:21" x14ac:dyDescent="0.3">
      <c r="C13" s="21" t="s">
        <v>78</v>
      </c>
      <c r="D13" s="21">
        <f>SUMIF(Equipment!A3:A331,Table47[[#Headers],[Classroom]],Equipment!N3:N331)</f>
        <v>0</v>
      </c>
    </row>
    <row r="14" spans="3:21" x14ac:dyDescent="0.3">
      <c r="C14" s="21" t="s">
        <v>80</v>
      </c>
      <c r="D14" s="21">
        <f>SUMIF(Equipment!A3:A332,Table47[[#Headers],[Medical]],Equipment!N3:N332)</f>
        <v>642</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00000000-0002-0000-0700-000000000000}">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0272D4-4263-4DD7-9232-88473C5AA3E0}">
  <ds:schemaRefs>
    <ds:schemaRef ds:uri="http://schemas.microsoft.com/sharepoint/v3/contenttype/forms"/>
  </ds:schemaRefs>
</ds:datastoreItem>
</file>

<file path=customXml/itemProps2.xml><?xml version="1.0" encoding="utf-8"?>
<ds:datastoreItem xmlns:ds="http://schemas.openxmlformats.org/officeDocument/2006/customXml" ds:itemID="{8A94B1AC-A2AE-454A-B70E-301168D67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F204D7-AF2F-4F95-ADBC-ECEF781D8003}">
  <ds:schemaRefs>
    <ds:schemaRef ds:uri="http://schemas.microsoft.com/office/2006/documentManagement/types"/>
    <ds:schemaRef ds:uri="f5348eea-1c45-4bf0-82fb-93cfbbeaa507"/>
    <ds:schemaRef ds:uri="4ddc00ed-9b3f-4582-a438-505535ed06ef"/>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Instructions &amp; Guidelines</vt:lpstr>
      <vt:lpstr>Data Master Sheet</vt:lpstr>
      <vt:lpstr>Furniture</vt:lpstr>
      <vt:lpstr>Sheet3</vt:lpstr>
      <vt:lpstr>Equipment</vt:lpstr>
      <vt:lpstr>Sheet2</vt:lpstr>
      <vt:lpstr>Response Items</vt:lpstr>
      <vt:lpstr>Sheet1</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Product</vt:lpstr>
      <vt:lpstr>Science</vt:lpstr>
      <vt:lpstr>Use</vt:lpstr>
      <vt:lpstr>Utilization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alex</cp:lastModifiedBy>
  <cp:lastPrinted>2019-12-11T14:53:07Z</cp:lastPrinted>
  <dcterms:created xsi:type="dcterms:W3CDTF">2016-11-16T14:09:39Z</dcterms:created>
  <dcterms:modified xsi:type="dcterms:W3CDTF">2020-06-18T16:49:05Z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