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https://cmsba.sharepoint.com/sites/Strategy/Shared Documents/FFE Data Collection/2020/"/>
    </mc:Choice>
  </mc:AlternateContent>
  <xr:revisionPtr revIDLastSave="34" documentId="8_{DE4BDF66-3C58-4F45-AC9F-1061758614EF}" xr6:coauthVersionLast="46" xr6:coauthVersionMax="46" xr10:uidLastSave="{B03C5D85-86FE-41C7-BED4-7B0708F9B63C}"/>
  <bookViews>
    <workbookView xWindow="-120" yWindow="-120" windowWidth="29040" windowHeight="15840" activeTab="2" xr2:uid="{00000000-000D-0000-FFFF-FFFF00000000}"/>
  </bookViews>
  <sheets>
    <sheet name="Instructions &amp; Guidelines" sheetId="15" r:id="rId1"/>
    <sheet name="Data Master Sheet" sheetId="1" r:id="rId2"/>
    <sheet name="Furniture" sheetId="17" r:id="rId3"/>
    <sheet name="Sheet3" sheetId="19" state="hidden" r:id="rId4"/>
    <sheet name="Equipment" sheetId="18" r:id="rId5"/>
    <sheet name="Sheet2" sheetId="16" state="hidden" r:id="rId6"/>
    <sheet name="Response Items" sheetId="13" state="hidden" r:id="rId7"/>
    <sheet name="Sheet1" sheetId="14" state="hidden" r:id="rId8"/>
  </sheets>
  <definedNames>
    <definedName name="_xlnm._FilterDatabase" localSheetId="4" hidden="1">Equipment!$A$2:$O$568</definedName>
    <definedName name="_xlnm._FilterDatabase" localSheetId="2" hidden="1">Furniture!$A$2:$Q$338</definedName>
    <definedName name="Admin">Furniture!$S$4</definedName>
    <definedName name="Administrative">Sheet1!$K$3:$K$8</definedName>
    <definedName name="Art">Sheet1!$L$3:$L$8</definedName>
    <definedName name="Auditorium">Sheet1!$M$3:$M$6</definedName>
    <definedName name="Classroom">Sheet1!$N$3:$N$7</definedName>
    <definedName name="Custodial">Sheet1!$O$3:$O$8</definedName>
    <definedName name="Equipment">Table47[#All]</definedName>
    <definedName name="Finishes">Table2[[#Headers],[Finishes]]</definedName>
    <definedName name="Gym">Sheet1!$P$3:$P$10</definedName>
    <definedName name="Kitchen\Cafeteria">Sheet1!$Q$3:$Q$8</definedName>
    <definedName name="Makerspace">Sheet1!$R$3:$R$9</definedName>
    <definedName name="Medical">Sheet1!$S$3:$S$7</definedName>
    <definedName name="Music">Sheet1!$T$3:$T$8</definedName>
    <definedName name="Product">Furniture!$S$4:$S$8</definedName>
    <definedName name="Science">Sheet1!$U$3:$U$8</definedName>
    <definedName name="Technology">Equipment!#REF!</definedName>
    <definedName name="Use">Table3[Product]</definedName>
    <definedName name="Utilization">Table3[[#All],[Product]]</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56" i="18" l="1"/>
  <c r="N142" i="18"/>
  <c r="N162" i="18"/>
  <c r="N161" i="18"/>
  <c r="N160" i="18"/>
  <c r="N159" i="18"/>
  <c r="N88" i="18"/>
  <c r="N68" i="18"/>
  <c r="N450" i="18" l="1"/>
  <c r="N447" i="18"/>
  <c r="N441" i="18"/>
  <c r="N429" i="18"/>
  <c r="N568" i="18"/>
  <c r="N567" i="18"/>
  <c r="N566" i="18"/>
  <c r="N565" i="18"/>
  <c r="N564" i="18"/>
  <c r="N563" i="18"/>
  <c r="N562" i="18"/>
  <c r="N561" i="18"/>
  <c r="N560" i="18"/>
  <c r="N559" i="18"/>
  <c r="N558" i="18"/>
  <c r="N557" i="18"/>
  <c r="N556" i="18"/>
  <c r="N555" i="18"/>
  <c r="N554" i="18"/>
  <c r="N553" i="18"/>
  <c r="N552" i="18"/>
  <c r="N551" i="18"/>
  <c r="N550" i="18"/>
  <c r="N549" i="18"/>
  <c r="N548" i="18"/>
  <c r="N547" i="18"/>
  <c r="N546" i="18"/>
  <c r="N545" i="18"/>
  <c r="N544" i="18"/>
  <c r="N543" i="18"/>
  <c r="N542" i="18"/>
  <c r="N541" i="18"/>
  <c r="N540" i="18"/>
  <c r="N539" i="18"/>
  <c r="N538" i="18"/>
  <c r="N537" i="18"/>
  <c r="N536" i="18"/>
  <c r="N535" i="18"/>
  <c r="N534" i="18"/>
  <c r="N533" i="18"/>
  <c r="N532" i="18"/>
  <c r="N531" i="18"/>
  <c r="N530" i="18"/>
  <c r="N529" i="18"/>
  <c r="N528" i="18"/>
  <c r="N527" i="18"/>
  <c r="N526" i="18"/>
  <c r="N525" i="18"/>
  <c r="N524" i="18"/>
  <c r="N523" i="18"/>
  <c r="N522" i="18"/>
  <c r="N521" i="18"/>
  <c r="N520" i="18"/>
  <c r="N519" i="18"/>
  <c r="N518" i="18"/>
  <c r="N517" i="18"/>
  <c r="N516" i="18"/>
  <c r="N515" i="18"/>
  <c r="N514" i="18"/>
  <c r="N513" i="18"/>
  <c r="N512" i="18"/>
  <c r="N511" i="18"/>
  <c r="N510" i="18"/>
  <c r="N509" i="18"/>
  <c r="N508" i="18"/>
  <c r="N507" i="18"/>
  <c r="N506" i="18"/>
  <c r="N505" i="18"/>
  <c r="N504" i="18"/>
  <c r="N503" i="18"/>
  <c r="N502" i="18"/>
  <c r="N501" i="18"/>
  <c r="N500" i="18"/>
  <c r="N499" i="18"/>
  <c r="N498" i="18"/>
  <c r="N497" i="18"/>
  <c r="N496" i="18"/>
  <c r="N495" i="18"/>
  <c r="N494" i="18"/>
  <c r="N493" i="18"/>
  <c r="N492" i="18"/>
  <c r="N491" i="18"/>
  <c r="N490" i="18"/>
  <c r="N489" i="18"/>
  <c r="N488" i="18"/>
  <c r="N487" i="18"/>
  <c r="N486" i="18"/>
  <c r="N485" i="18"/>
  <c r="N484" i="18"/>
  <c r="N483" i="18"/>
  <c r="N482" i="18"/>
  <c r="N481" i="18"/>
  <c r="N480" i="18"/>
  <c r="N479" i="18"/>
  <c r="N478" i="18"/>
  <c r="N477" i="18"/>
  <c r="N476" i="18"/>
  <c r="N475" i="18"/>
  <c r="N474" i="18"/>
  <c r="N473" i="18"/>
  <c r="N472" i="18"/>
  <c r="N471" i="18"/>
  <c r="N470" i="18"/>
  <c r="N469" i="18"/>
  <c r="N468" i="18"/>
  <c r="N467" i="18"/>
  <c r="N466" i="18"/>
  <c r="N465" i="18"/>
  <c r="N464" i="18"/>
  <c r="N463" i="18"/>
  <c r="N462" i="18"/>
  <c r="N461" i="18"/>
  <c r="N460" i="18"/>
  <c r="N459" i="18"/>
  <c r="N458" i="18"/>
  <c r="N457" i="18"/>
  <c r="N456" i="18"/>
  <c r="N455" i="18"/>
  <c r="N454" i="18"/>
  <c r="N453" i="18"/>
  <c r="N452" i="18"/>
  <c r="N451" i="18"/>
  <c r="N449" i="18"/>
  <c r="N448" i="18"/>
  <c r="N446" i="18"/>
  <c r="N445" i="18"/>
  <c r="N444" i="18"/>
  <c r="N443" i="18"/>
  <c r="N442" i="18"/>
  <c r="N440" i="18"/>
  <c r="N439" i="18"/>
  <c r="N438" i="18"/>
  <c r="N437" i="18"/>
  <c r="N436" i="18"/>
  <c r="N435" i="18"/>
  <c r="N434" i="18"/>
  <c r="N433" i="18"/>
  <c r="N432" i="18"/>
  <c r="N431" i="18"/>
  <c r="N430" i="18"/>
  <c r="N428" i="18"/>
  <c r="N427" i="18"/>
  <c r="N426" i="18"/>
  <c r="N425" i="18"/>
  <c r="N424" i="18"/>
  <c r="N423" i="18"/>
  <c r="N422" i="18"/>
  <c r="N421" i="18"/>
  <c r="N420" i="18"/>
  <c r="N419" i="18"/>
  <c r="N418" i="18"/>
  <c r="N417" i="18"/>
  <c r="N416" i="18"/>
  <c r="N415" i="18"/>
  <c r="N414" i="18"/>
  <c r="N413" i="18"/>
  <c r="N412" i="18"/>
  <c r="N411" i="18"/>
  <c r="N410" i="18"/>
  <c r="N409" i="18"/>
  <c r="N408" i="18"/>
  <c r="N407" i="18"/>
  <c r="N406" i="18"/>
  <c r="N405" i="18"/>
  <c r="N404" i="18"/>
  <c r="N403" i="18"/>
  <c r="N402" i="18"/>
  <c r="N401" i="18"/>
  <c r="N400" i="18"/>
  <c r="N399" i="18"/>
  <c r="N398" i="18"/>
  <c r="N397" i="18"/>
  <c r="N396" i="18"/>
  <c r="N395" i="18"/>
  <c r="N394" i="18"/>
  <c r="N393" i="18"/>
  <c r="N392" i="18"/>
  <c r="N391" i="18"/>
  <c r="N390" i="18"/>
  <c r="N389" i="18"/>
  <c r="N388" i="18"/>
  <c r="N387" i="18"/>
  <c r="N386" i="18"/>
  <c r="N385" i="18"/>
  <c r="N384" i="18"/>
  <c r="N383" i="18"/>
  <c r="N382" i="18"/>
  <c r="N381" i="18"/>
  <c r="N380" i="18"/>
  <c r="N379" i="18"/>
  <c r="N378" i="18"/>
  <c r="N377" i="18"/>
  <c r="N376" i="18"/>
  <c r="N375" i="18"/>
  <c r="N374" i="18"/>
  <c r="N373" i="18"/>
  <c r="N372" i="18"/>
  <c r="N371" i="18"/>
  <c r="N370" i="18"/>
  <c r="N369" i="18"/>
  <c r="N368" i="18"/>
  <c r="N367" i="18"/>
  <c r="N366" i="18"/>
  <c r="N365" i="18"/>
  <c r="N364" i="18"/>
  <c r="N363" i="18"/>
  <c r="N362" i="18"/>
  <c r="N361" i="18"/>
  <c r="N360" i="18"/>
  <c r="N359" i="18"/>
  <c r="N358" i="18"/>
  <c r="N357" i="18"/>
  <c r="N356" i="18"/>
  <c r="N355" i="18"/>
  <c r="N354" i="18"/>
  <c r="N353" i="18"/>
  <c r="N352" i="18"/>
  <c r="N351" i="18"/>
  <c r="N350" i="18"/>
  <c r="N349" i="18"/>
  <c r="N348" i="18"/>
  <c r="N347" i="18"/>
  <c r="N346" i="18"/>
  <c r="N345" i="18"/>
  <c r="N344" i="18"/>
  <c r="N343" i="18"/>
  <c r="N342" i="18"/>
  <c r="N341" i="18"/>
  <c r="N340" i="18"/>
  <c r="N30" i="18"/>
  <c r="N14" i="18"/>
  <c r="N29" i="18"/>
  <c r="N9" i="18"/>
  <c r="O91" i="17"/>
  <c r="O90" i="17"/>
  <c r="O66" i="17" l="1"/>
  <c r="O40" i="17" l="1"/>
  <c r="O65" i="17"/>
  <c r="O3" i="17" l="1"/>
  <c r="D11" i="14" l="1"/>
  <c r="D8" i="14"/>
  <c r="D4" i="14"/>
  <c r="D10" i="14" l="1"/>
  <c r="H2" i="14" l="1"/>
  <c r="F7" i="19"/>
  <c r="P10" i="1" s="1"/>
  <c r="N3" i="18" l="1"/>
  <c r="N4" i="18"/>
  <c r="N5" i="18"/>
  <c r="J12" i="1" s="1"/>
  <c r="N6" i="18"/>
  <c r="N7" i="18"/>
  <c r="N8" i="18"/>
  <c r="N10" i="18"/>
  <c r="N11" i="18"/>
  <c r="J4" i="1"/>
  <c r="J9" i="1"/>
  <c r="D12" i="14" l="1"/>
  <c r="D13" i="14"/>
  <c r="J3" i="1" l="1"/>
  <c r="J5" i="1"/>
  <c r="N12" i="18"/>
  <c r="N13" i="18"/>
  <c r="N15" i="18"/>
  <c r="N16" i="18"/>
  <c r="N17" i="18"/>
  <c r="N18" i="18"/>
  <c r="N19" i="18"/>
  <c r="N20" i="18"/>
  <c r="N21" i="18"/>
  <c r="N22" i="18"/>
  <c r="N23" i="18"/>
  <c r="N24" i="18"/>
  <c r="N25" i="18"/>
  <c r="N26" i="18"/>
  <c r="N27" i="18"/>
  <c r="N28" i="18"/>
  <c r="N31" i="18"/>
  <c r="N32" i="18"/>
  <c r="N33" i="18"/>
  <c r="N34" i="18"/>
  <c r="N35" i="18"/>
  <c r="N36" i="18"/>
  <c r="N37" i="18"/>
  <c r="N38" i="18"/>
  <c r="N39" i="18"/>
  <c r="N40" i="18"/>
  <c r="N41" i="18"/>
  <c r="N42" i="18"/>
  <c r="N43" i="18"/>
  <c r="N44" i="18"/>
  <c r="N45" i="18"/>
  <c r="N46" i="18"/>
  <c r="N47" i="18"/>
  <c r="N48" i="18"/>
  <c r="N49" i="18"/>
  <c r="N50" i="18"/>
  <c r="N51" i="18"/>
  <c r="N52" i="18"/>
  <c r="N53" i="18"/>
  <c r="N54" i="18"/>
  <c r="N55" i="18"/>
  <c r="N56" i="18"/>
  <c r="N57" i="18"/>
  <c r="N58" i="18"/>
  <c r="N59" i="18"/>
  <c r="N60" i="18"/>
  <c r="N61" i="18"/>
  <c r="N62" i="18"/>
  <c r="N63" i="18"/>
  <c r="N64" i="18"/>
  <c r="N65" i="18"/>
  <c r="N66" i="18"/>
  <c r="N67" i="18"/>
  <c r="N69" i="18"/>
  <c r="N70" i="18"/>
  <c r="N71" i="18"/>
  <c r="N72" i="18"/>
  <c r="N73" i="18"/>
  <c r="N74" i="18"/>
  <c r="N75" i="18"/>
  <c r="N76" i="18"/>
  <c r="N77" i="18"/>
  <c r="N78" i="18"/>
  <c r="N79" i="18"/>
  <c r="N80" i="18"/>
  <c r="N81" i="18"/>
  <c r="N82" i="18"/>
  <c r="N83" i="18"/>
  <c r="N84" i="18"/>
  <c r="N85" i="18"/>
  <c r="N86" i="18"/>
  <c r="N87" i="18"/>
  <c r="N89" i="18"/>
  <c r="N90" i="18"/>
  <c r="N91" i="18"/>
  <c r="N92" i="18"/>
  <c r="N93" i="18"/>
  <c r="N94" i="18"/>
  <c r="N95" i="18"/>
  <c r="N96" i="18"/>
  <c r="N97" i="18"/>
  <c r="N98" i="18"/>
  <c r="N99" i="18"/>
  <c r="N100" i="18"/>
  <c r="N101" i="18"/>
  <c r="N102" i="18"/>
  <c r="N103" i="18"/>
  <c r="N104" i="18"/>
  <c r="N105" i="18"/>
  <c r="N106" i="18"/>
  <c r="N107" i="18"/>
  <c r="N108" i="18"/>
  <c r="N109" i="18"/>
  <c r="N110" i="18"/>
  <c r="N111" i="18"/>
  <c r="N112" i="18"/>
  <c r="N113" i="18"/>
  <c r="N114" i="18"/>
  <c r="N115" i="18"/>
  <c r="N116" i="18"/>
  <c r="N117" i="18"/>
  <c r="N118" i="18"/>
  <c r="N119" i="18"/>
  <c r="N120" i="18"/>
  <c r="N121" i="18"/>
  <c r="N122" i="18"/>
  <c r="N123" i="18"/>
  <c r="N124" i="18"/>
  <c r="N125" i="18"/>
  <c r="N126" i="18"/>
  <c r="N127" i="18"/>
  <c r="N128" i="18"/>
  <c r="N129" i="18"/>
  <c r="N130" i="18"/>
  <c r="N131" i="18"/>
  <c r="N132" i="18"/>
  <c r="N133" i="18"/>
  <c r="N134" i="18"/>
  <c r="N135" i="18"/>
  <c r="N136" i="18"/>
  <c r="N137" i="18"/>
  <c r="N138" i="18"/>
  <c r="N139" i="18"/>
  <c r="N140" i="18"/>
  <c r="N141" i="18"/>
  <c r="N143" i="18"/>
  <c r="N144" i="18"/>
  <c r="N145" i="18"/>
  <c r="N146" i="18"/>
  <c r="N147" i="18"/>
  <c r="N148" i="18"/>
  <c r="N149" i="18"/>
  <c r="N150" i="18"/>
  <c r="N151" i="18"/>
  <c r="N152" i="18"/>
  <c r="N153" i="18"/>
  <c r="N154" i="18"/>
  <c r="N155" i="18"/>
  <c r="N157" i="18"/>
  <c r="N158" i="18"/>
  <c r="N163" i="18"/>
  <c r="N164" i="18"/>
  <c r="N165" i="18"/>
  <c r="N166" i="18"/>
  <c r="N167" i="18"/>
  <c r="N168" i="18"/>
  <c r="N169" i="18"/>
  <c r="N170" i="18"/>
  <c r="N171" i="18"/>
  <c r="N172" i="18"/>
  <c r="N173" i="18"/>
  <c r="N174" i="18"/>
  <c r="N175" i="18"/>
  <c r="N176" i="18"/>
  <c r="N177" i="18"/>
  <c r="N178" i="18"/>
  <c r="N179" i="18"/>
  <c r="N180" i="18"/>
  <c r="N181" i="18"/>
  <c r="N182" i="18"/>
  <c r="N183" i="18"/>
  <c r="N184" i="18"/>
  <c r="N185" i="18"/>
  <c r="N186" i="18"/>
  <c r="N187" i="18"/>
  <c r="N188" i="18"/>
  <c r="N189" i="18"/>
  <c r="N190" i="18"/>
  <c r="N191" i="18"/>
  <c r="N192" i="18"/>
  <c r="N193" i="18"/>
  <c r="N194" i="18"/>
  <c r="N195" i="18"/>
  <c r="N196" i="18"/>
  <c r="N197" i="18"/>
  <c r="N198" i="18"/>
  <c r="N199" i="18"/>
  <c r="N200" i="18"/>
  <c r="N201" i="18"/>
  <c r="N202" i="18"/>
  <c r="N203" i="18"/>
  <c r="N204" i="18"/>
  <c r="N205" i="18"/>
  <c r="N206" i="18"/>
  <c r="N207" i="18"/>
  <c r="N208" i="18"/>
  <c r="N209" i="18"/>
  <c r="N210" i="18"/>
  <c r="N211" i="18"/>
  <c r="N212" i="18"/>
  <c r="N213" i="18"/>
  <c r="N214" i="18"/>
  <c r="N215" i="18"/>
  <c r="N216" i="18"/>
  <c r="N217" i="18"/>
  <c r="N218" i="18"/>
  <c r="N219" i="18"/>
  <c r="N220" i="18"/>
  <c r="N221" i="18"/>
  <c r="N222" i="18"/>
  <c r="N223" i="18"/>
  <c r="N224" i="18"/>
  <c r="N225" i="18"/>
  <c r="N226" i="18"/>
  <c r="N227" i="18"/>
  <c r="N228" i="18"/>
  <c r="N229" i="18"/>
  <c r="N230" i="18"/>
  <c r="N231" i="18"/>
  <c r="N232" i="18"/>
  <c r="N233" i="18"/>
  <c r="N234" i="18"/>
  <c r="N235" i="18"/>
  <c r="N236" i="18"/>
  <c r="N237" i="18"/>
  <c r="N238" i="18"/>
  <c r="N239" i="18"/>
  <c r="N240" i="18"/>
  <c r="N241" i="18"/>
  <c r="N242" i="18"/>
  <c r="N243" i="18"/>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N331" i="18"/>
  <c r="N332" i="18"/>
  <c r="N333" i="18"/>
  <c r="N334" i="18"/>
  <c r="N335" i="18"/>
  <c r="N336" i="18"/>
  <c r="N337" i="18"/>
  <c r="N338" i="18"/>
  <c r="N339" i="18"/>
  <c r="O4" i="17"/>
  <c r="O5" i="17"/>
  <c r="O6" i="17"/>
  <c r="F6" i="19" s="1"/>
  <c r="P8" i="1" s="1"/>
  <c r="O7" i="17"/>
  <c r="O8" i="17"/>
  <c r="O9" i="17"/>
  <c r="O10" i="17"/>
  <c r="O11" i="17"/>
  <c r="O12" i="17"/>
  <c r="O13" i="17"/>
  <c r="O14" i="17"/>
  <c r="O15" i="17"/>
  <c r="O16" i="17"/>
  <c r="O17" i="17"/>
  <c r="O18" i="17"/>
  <c r="O19" i="17"/>
  <c r="O20" i="17"/>
  <c r="O21" i="17"/>
  <c r="O22" i="17"/>
  <c r="O23" i="17"/>
  <c r="O24" i="17"/>
  <c r="O25" i="17"/>
  <c r="O26" i="17"/>
  <c r="O27" i="17"/>
  <c r="O28" i="17"/>
  <c r="O29" i="17"/>
  <c r="O30" i="17"/>
  <c r="O31" i="17"/>
  <c r="O32" i="17"/>
  <c r="O33" i="17"/>
  <c r="O34" i="17"/>
  <c r="O35" i="17"/>
  <c r="O36" i="17"/>
  <c r="O37" i="17"/>
  <c r="O38" i="17"/>
  <c r="O39" i="17"/>
  <c r="O41" i="17"/>
  <c r="O42" i="17"/>
  <c r="O43" i="17"/>
  <c r="O44" i="17"/>
  <c r="O45" i="17"/>
  <c r="O46" i="17"/>
  <c r="O47" i="17"/>
  <c r="O48" i="17"/>
  <c r="O49" i="17"/>
  <c r="O50" i="17"/>
  <c r="O51" i="17"/>
  <c r="O52" i="17"/>
  <c r="O53" i="17"/>
  <c r="O54" i="17"/>
  <c r="O55" i="17"/>
  <c r="O56" i="17"/>
  <c r="O57" i="17"/>
  <c r="O58" i="17"/>
  <c r="O59" i="17"/>
  <c r="O60" i="17"/>
  <c r="O61" i="17"/>
  <c r="O62" i="17"/>
  <c r="O63" i="17"/>
  <c r="O64" i="17"/>
  <c r="O67" i="17"/>
  <c r="O68" i="17"/>
  <c r="O69" i="17"/>
  <c r="O70" i="17"/>
  <c r="O71" i="17"/>
  <c r="O72" i="17"/>
  <c r="O73" i="17"/>
  <c r="O74" i="17"/>
  <c r="O75" i="17"/>
  <c r="O76" i="17"/>
  <c r="O77" i="17"/>
  <c r="O78" i="17"/>
  <c r="O79" i="17"/>
  <c r="O80" i="17"/>
  <c r="O81" i="17"/>
  <c r="O82" i="17"/>
  <c r="O83" i="17"/>
  <c r="O84" i="17"/>
  <c r="O85" i="17"/>
  <c r="O86" i="17"/>
  <c r="O87" i="17"/>
  <c r="O88" i="17"/>
  <c r="O89" i="17"/>
  <c r="O92" i="17"/>
  <c r="O93" i="17"/>
  <c r="O94" i="17"/>
  <c r="O95" i="17"/>
  <c r="O96" i="17"/>
  <c r="O97" i="17"/>
  <c r="O98" i="17"/>
  <c r="O99" i="17"/>
  <c r="O100" i="17"/>
  <c r="O101" i="17"/>
  <c r="O102" i="17"/>
  <c r="O103" i="17"/>
  <c r="O104" i="17"/>
  <c r="O105" i="17"/>
  <c r="O106" i="17"/>
  <c r="O107" i="17"/>
  <c r="O108" i="17"/>
  <c r="O109" i="17"/>
  <c r="O110" i="17"/>
  <c r="O111" i="17"/>
  <c r="O112" i="17"/>
  <c r="O113" i="17"/>
  <c r="O114" i="17"/>
  <c r="O115" i="17"/>
  <c r="O116" i="17"/>
  <c r="O117" i="17"/>
  <c r="O118" i="17"/>
  <c r="O119" i="17"/>
  <c r="O120" i="17"/>
  <c r="O121" i="17"/>
  <c r="O122" i="17"/>
  <c r="O123" i="17"/>
  <c r="O124" i="17"/>
  <c r="O125" i="17"/>
  <c r="O126" i="17"/>
  <c r="O127" i="17"/>
  <c r="O128" i="17"/>
  <c r="O129" i="17"/>
  <c r="O130" i="17"/>
  <c r="O131" i="17"/>
  <c r="O132" i="17"/>
  <c r="O133" i="17"/>
  <c r="O134" i="17"/>
  <c r="O135" i="17"/>
  <c r="O136" i="17"/>
  <c r="O137" i="17"/>
  <c r="O138" i="17"/>
  <c r="O139" i="17"/>
  <c r="O140" i="17"/>
  <c r="O141" i="17"/>
  <c r="O142" i="17"/>
  <c r="O143" i="17"/>
  <c r="O144" i="17"/>
  <c r="O145" i="17"/>
  <c r="O146" i="17"/>
  <c r="O147" i="17"/>
  <c r="O148" i="17"/>
  <c r="O149" i="17"/>
  <c r="O150" i="17"/>
  <c r="O151" i="17"/>
  <c r="O152" i="17"/>
  <c r="O153" i="17"/>
  <c r="O154" i="17"/>
  <c r="O155" i="17"/>
  <c r="O156" i="17"/>
  <c r="O157" i="17"/>
  <c r="O158" i="17"/>
  <c r="O159" i="17"/>
  <c r="O160" i="17"/>
  <c r="O161" i="17"/>
  <c r="O162" i="17"/>
  <c r="O163" i="17"/>
  <c r="O164" i="17"/>
  <c r="O165" i="17"/>
  <c r="O166" i="17"/>
  <c r="O167" i="17"/>
  <c r="O168" i="17"/>
  <c r="O169" i="17"/>
  <c r="O170" i="17"/>
  <c r="O171" i="17"/>
  <c r="O172" i="17"/>
  <c r="O173" i="17"/>
  <c r="O174" i="17"/>
  <c r="O175" i="17"/>
  <c r="O176" i="17"/>
  <c r="O177" i="17"/>
  <c r="O178" i="17"/>
  <c r="O179" i="17"/>
  <c r="O180" i="17"/>
  <c r="O181" i="17"/>
  <c r="O182" i="17"/>
  <c r="O183" i="17"/>
  <c r="O184" i="17"/>
  <c r="O185" i="17"/>
  <c r="O186" i="17"/>
  <c r="O187" i="17"/>
  <c r="O188" i="17"/>
  <c r="O189" i="17"/>
  <c r="O190" i="17"/>
  <c r="O191" i="17"/>
  <c r="O192" i="17"/>
  <c r="O193" i="17"/>
  <c r="O194" i="17"/>
  <c r="O195" i="17"/>
  <c r="O196" i="17"/>
  <c r="O197" i="17"/>
  <c r="O198" i="17"/>
  <c r="O199" i="17"/>
  <c r="O200" i="17"/>
  <c r="O201" i="17"/>
  <c r="O202" i="17"/>
  <c r="O203" i="17"/>
  <c r="O204" i="17"/>
  <c r="O205" i="17"/>
  <c r="O206" i="17"/>
  <c r="O207" i="17"/>
  <c r="O208" i="17"/>
  <c r="O209" i="17"/>
  <c r="O210" i="17"/>
  <c r="O211" i="17"/>
  <c r="O212" i="17"/>
  <c r="O213" i="17"/>
  <c r="O214" i="17"/>
  <c r="O215" i="17"/>
  <c r="O216" i="17"/>
  <c r="O217" i="17"/>
  <c r="O218" i="17"/>
  <c r="O219" i="17"/>
  <c r="O220" i="17"/>
  <c r="O221" i="17"/>
  <c r="O222" i="17"/>
  <c r="O223" i="17"/>
  <c r="O224" i="17"/>
  <c r="O225" i="17"/>
  <c r="O226" i="17"/>
  <c r="O227" i="17"/>
  <c r="O228" i="17"/>
  <c r="O229" i="17"/>
  <c r="O230" i="17"/>
  <c r="O231" i="17"/>
  <c r="O232" i="17"/>
  <c r="O233" i="17"/>
  <c r="O234" i="17"/>
  <c r="O235" i="17"/>
  <c r="O236" i="17"/>
  <c r="O237" i="17"/>
  <c r="O238" i="17"/>
  <c r="O239" i="17"/>
  <c r="O240" i="17"/>
  <c r="O241" i="17"/>
  <c r="O242" i="17"/>
  <c r="O243" i="17"/>
  <c r="O244" i="17"/>
  <c r="O245" i="17"/>
  <c r="O246" i="17"/>
  <c r="O247" i="17"/>
  <c r="O248" i="17"/>
  <c r="O249" i="17"/>
  <c r="O250" i="17"/>
  <c r="O251" i="17"/>
  <c r="O252" i="17"/>
  <c r="O253" i="17"/>
  <c r="O254" i="17"/>
  <c r="O255" i="17"/>
  <c r="O256" i="17"/>
  <c r="O257" i="17"/>
  <c r="O258" i="17"/>
  <c r="O259" i="17"/>
  <c r="O260" i="17"/>
  <c r="O261" i="17"/>
  <c r="O262" i="17"/>
  <c r="O263" i="17"/>
  <c r="O264" i="17"/>
  <c r="O265" i="17"/>
  <c r="O266" i="17"/>
  <c r="O267" i="17"/>
  <c r="O268" i="17"/>
  <c r="O269" i="17"/>
  <c r="O270" i="17"/>
  <c r="O271" i="17"/>
  <c r="O272" i="17"/>
  <c r="O273" i="17"/>
  <c r="O274" i="17"/>
  <c r="O275" i="17"/>
  <c r="O276" i="17"/>
  <c r="O277" i="17"/>
  <c r="O278" i="17"/>
  <c r="O279" i="17"/>
  <c r="O280" i="17"/>
  <c r="O281" i="17"/>
  <c r="O282" i="17"/>
  <c r="O283" i="17"/>
  <c r="O284" i="17"/>
  <c r="O285" i="17"/>
  <c r="O286" i="17"/>
  <c r="O287" i="17"/>
  <c r="O288" i="17"/>
  <c r="O289" i="17"/>
  <c r="O290" i="17"/>
  <c r="O291" i="17"/>
  <c r="O292" i="17"/>
  <c r="O293" i="17"/>
  <c r="O294" i="17"/>
  <c r="O295" i="17"/>
  <c r="O296" i="17"/>
  <c r="O297" i="17"/>
  <c r="O298" i="17"/>
  <c r="O299" i="17"/>
  <c r="O300" i="17"/>
  <c r="O301" i="17"/>
  <c r="O302" i="17"/>
  <c r="O303" i="17"/>
  <c r="O304" i="17"/>
  <c r="O305" i="17"/>
  <c r="O306" i="17"/>
  <c r="O307" i="17"/>
  <c r="O308" i="17"/>
  <c r="O309" i="17"/>
  <c r="O310" i="17"/>
  <c r="O311" i="17"/>
  <c r="O312" i="17"/>
  <c r="O313" i="17"/>
  <c r="O314" i="17"/>
  <c r="O315" i="17"/>
  <c r="O316" i="17"/>
  <c r="O317" i="17"/>
  <c r="O318" i="17"/>
  <c r="O319" i="17"/>
  <c r="O320" i="17"/>
  <c r="O321" i="17"/>
  <c r="O322" i="17"/>
  <c r="O323" i="17"/>
  <c r="O324" i="17"/>
  <c r="O325" i="17"/>
  <c r="O326" i="17"/>
  <c r="O327" i="17"/>
  <c r="O328" i="17"/>
  <c r="O329" i="17"/>
  <c r="O330" i="17"/>
  <c r="O331" i="17"/>
  <c r="O332" i="17"/>
  <c r="O333" i="17"/>
  <c r="O334" i="17"/>
  <c r="O335" i="17"/>
  <c r="O336" i="17"/>
  <c r="O337" i="17"/>
  <c r="O338" i="17"/>
  <c r="F4" i="19" l="1"/>
  <c r="P3" i="1" s="1"/>
  <c r="D6" i="14"/>
  <c r="J7" i="1" s="1"/>
  <c r="D7" i="14"/>
  <c r="J8" i="1" s="1"/>
  <c r="D5" i="14"/>
  <c r="J6" i="1" s="1"/>
  <c r="G5" i="1"/>
  <c r="D3" i="14"/>
  <c r="D14" i="14"/>
  <c r="J10" i="1" s="1"/>
  <c r="D9" i="14"/>
  <c r="G3" i="1"/>
  <c r="F5" i="19"/>
  <c r="P4" i="1" s="1"/>
  <c r="F8" i="19"/>
  <c r="P6" i="1" s="1"/>
  <c r="H3" i="14" l="1"/>
  <c r="J11" i="1" s="1"/>
  <c r="G10" i="1"/>
</calcChain>
</file>

<file path=xl/sharedStrings.xml><?xml version="1.0" encoding="utf-8"?>
<sst xmlns="http://schemas.openxmlformats.org/spreadsheetml/2006/main" count="5021" uniqueCount="1286">
  <si>
    <t>MSBA Furniture and Equipment Data Collection 2020</t>
  </si>
  <si>
    <t>District Name:</t>
  </si>
  <si>
    <t xml:space="preserve">Total Furniture Only </t>
  </si>
  <si>
    <t>Administrative</t>
  </si>
  <si>
    <t xml:space="preserve">Total Administrator (Non-Teacher) Desks:    
</t>
  </si>
  <si>
    <t>School Name:</t>
  </si>
  <si>
    <t>Auditorium</t>
  </si>
  <si>
    <t xml:space="preserve">Total Administrator (Non-Teacher) Tables:  </t>
  </si>
  <si>
    <t xml:space="preserve">Grades Served: </t>
  </si>
  <si>
    <t xml:space="preserve">Total Equipment Only 
</t>
  </si>
  <si>
    <t xml:space="preserve">Classroom </t>
  </si>
  <si>
    <t xml:space="preserve">Custodial </t>
  </si>
  <si>
    <t xml:space="preserve">Total Administrator (Non-Teacher) Conference Tables:  </t>
  </si>
  <si>
    <t>Design Student Enrollment Number:</t>
  </si>
  <si>
    <t>Tally of the Remainder of FF&amp;E Items Only</t>
  </si>
  <si>
    <t xml:space="preserve">Gym 
</t>
  </si>
  <si>
    <t>Furniture Order Date (MM/YYYY):</t>
  </si>
  <si>
    <t xml:space="preserve">Kitchen/Cafeteria </t>
  </si>
  <si>
    <t xml:space="preserve">Total Amount Spent on Administrator (Non-Teacher) Side Chairs:  
</t>
  </si>
  <si>
    <t>Makerspace</t>
  </si>
  <si>
    <t>School Opening Date (MM/YYYY):</t>
  </si>
  <si>
    <t xml:space="preserve">Total Amount Spent on all Furniture and Equipment </t>
  </si>
  <si>
    <t>Medical</t>
  </si>
  <si>
    <t xml:space="preserve">Total Amount Spent on Administrator (Non-Teacher) Task Chairs:  </t>
  </si>
  <si>
    <t>Music &amp; Art</t>
  </si>
  <si>
    <t>Science</t>
  </si>
  <si>
    <t xml:space="preserve">Section 5: Furniture Cost &amp; Product Itemized Information
</t>
  </si>
  <si>
    <r>
      <t xml:space="preserve">Vendor Name        </t>
    </r>
    <r>
      <rPr>
        <sz val="11"/>
        <rFont val="Calibri"/>
        <family val="2"/>
        <scheme val="minor"/>
      </rPr>
      <t>(</t>
    </r>
    <r>
      <rPr>
        <i/>
        <sz val="11"/>
        <rFont val="Calibri"/>
        <family val="2"/>
        <scheme val="minor"/>
      </rPr>
      <t>e.g., COP</t>
    </r>
    <r>
      <rPr>
        <sz val="11"/>
        <rFont val="Calibri"/>
        <family val="2"/>
        <scheme val="minor"/>
      </rPr>
      <t>)</t>
    </r>
  </si>
  <si>
    <r>
      <t xml:space="preserve">Manufacturer Name </t>
    </r>
    <r>
      <rPr>
        <b/>
        <i/>
        <sz val="11"/>
        <rFont val="Calibri"/>
        <family val="2"/>
        <scheme val="minor"/>
      </rPr>
      <t xml:space="preserve"> </t>
    </r>
    <r>
      <rPr>
        <i/>
        <sz val="11"/>
        <rFont val="Calibri"/>
        <family val="2"/>
        <scheme val="minor"/>
      </rPr>
      <t>(e.g., Hon)</t>
    </r>
  </si>
  <si>
    <r>
      <t xml:space="preserve"> Product Line/Style            </t>
    </r>
    <r>
      <rPr>
        <sz val="11"/>
        <rFont val="Calibri"/>
        <family val="2"/>
        <scheme val="minor"/>
      </rPr>
      <t>(</t>
    </r>
    <r>
      <rPr>
        <i/>
        <sz val="11"/>
        <rFont val="Calibri"/>
        <family val="2"/>
        <scheme val="minor"/>
      </rPr>
      <t>e.g., Ignition Series)</t>
    </r>
  </si>
  <si>
    <r>
      <t xml:space="preserve">Product Description &amp; Size                      </t>
    </r>
    <r>
      <rPr>
        <i/>
        <sz val="11"/>
        <rFont val="Calibri"/>
        <family val="2"/>
        <scheme val="minor"/>
      </rPr>
      <t>(e.g., Low-Back Task Chair – 18”)</t>
    </r>
  </si>
  <si>
    <r>
      <t xml:space="preserve">Quantity  </t>
    </r>
    <r>
      <rPr>
        <i/>
        <sz val="11"/>
        <rFont val="Calibri"/>
        <family val="2"/>
        <scheme val="minor"/>
      </rPr>
      <t>(e.g., 500)</t>
    </r>
  </si>
  <si>
    <t>Category</t>
  </si>
  <si>
    <t>Product</t>
  </si>
  <si>
    <t>Total</t>
  </si>
  <si>
    <t>Admin</t>
  </si>
  <si>
    <t>Desks</t>
  </si>
  <si>
    <t>Tables</t>
  </si>
  <si>
    <t>Side Chairs</t>
  </si>
  <si>
    <t>Task Chairs</t>
  </si>
  <si>
    <t>Conference Table</t>
  </si>
  <si>
    <t xml:space="preserve">Section 6: Equipment Cost &amp; Product Itemized Information
</t>
  </si>
  <si>
    <t>Furniture List</t>
  </si>
  <si>
    <t>Subject</t>
  </si>
  <si>
    <t>Finishes</t>
  </si>
  <si>
    <t xml:space="preserve">General Classroom </t>
  </si>
  <si>
    <t xml:space="preserve">Seating </t>
  </si>
  <si>
    <t>Standard</t>
  </si>
  <si>
    <t>Students</t>
  </si>
  <si>
    <t xml:space="preserve">Cafeteria </t>
  </si>
  <si>
    <t>Customized</t>
  </si>
  <si>
    <t>Teachers</t>
  </si>
  <si>
    <t xml:space="preserve">Media Center/Break-out Space </t>
  </si>
  <si>
    <t>Mobile Carts/Podium</t>
  </si>
  <si>
    <t>Faculty/Staff</t>
  </si>
  <si>
    <t>Miscellaneous</t>
  </si>
  <si>
    <t>Lecterns</t>
  </si>
  <si>
    <t>Common Area</t>
  </si>
  <si>
    <t>Nurse</t>
  </si>
  <si>
    <t>Storage</t>
  </si>
  <si>
    <t>N/A</t>
  </si>
  <si>
    <t>Chairs</t>
  </si>
  <si>
    <t>Other</t>
  </si>
  <si>
    <t>Shelves</t>
  </si>
  <si>
    <t>Beds/Recovery Couches</t>
  </si>
  <si>
    <t xml:space="preserve">Furniture Applications </t>
  </si>
  <si>
    <t xml:space="preserve">Product Type </t>
  </si>
  <si>
    <t xml:space="preserve">Contract Type </t>
  </si>
  <si>
    <t>Product Utilization</t>
  </si>
  <si>
    <t xml:space="preserve">General Classroom Furniture </t>
  </si>
  <si>
    <t>Seating</t>
  </si>
  <si>
    <t>Public Bid/M.G.L.c.30B</t>
  </si>
  <si>
    <t>Cafeteria Furniture</t>
  </si>
  <si>
    <t>State/OSD</t>
  </si>
  <si>
    <t>Media Center/Break-Out Space Furniture</t>
  </si>
  <si>
    <t>MHEC</t>
  </si>
  <si>
    <t>Mobile Carts/Podiums</t>
  </si>
  <si>
    <t>Other (Please specify):</t>
  </si>
  <si>
    <t>Tech&amp;Makerspace</t>
  </si>
  <si>
    <t>Art</t>
  </si>
  <si>
    <t>Classroom</t>
  </si>
  <si>
    <t xml:space="preserve">Gym </t>
  </si>
  <si>
    <t>Kitchen\Cafeteria</t>
  </si>
  <si>
    <t>Music</t>
  </si>
  <si>
    <t>Music&amp;Art</t>
  </si>
  <si>
    <t>Bulletin Boards</t>
  </si>
  <si>
    <t>Easels</t>
  </si>
  <si>
    <t>Grand Piano</t>
  </si>
  <si>
    <t>Dividers</t>
  </si>
  <si>
    <t>Burnishers</t>
  </si>
  <si>
    <t>Sports Equipment</t>
  </si>
  <si>
    <t>Misc.</t>
  </si>
  <si>
    <t>3D Printing</t>
  </si>
  <si>
    <t>Defibrillator</t>
  </si>
  <si>
    <t>Carts/Racks</t>
  </si>
  <si>
    <t>Kilns</t>
  </si>
  <si>
    <t>Whiteboards/Chalkboards</t>
  </si>
  <si>
    <t>Lawn Mowers</t>
  </si>
  <si>
    <t>Basketball Nets</t>
  </si>
  <si>
    <t>Prep Tables</t>
  </si>
  <si>
    <t>Markerboards</t>
  </si>
  <si>
    <t>Music Stands</t>
  </si>
  <si>
    <t>Custodial</t>
  </si>
  <si>
    <t>Podium</t>
  </si>
  <si>
    <t>Leaf Blowers</t>
  </si>
  <si>
    <t>Benches/Bleachers</t>
  </si>
  <si>
    <t>Refrigeration</t>
  </si>
  <si>
    <t>Scales</t>
  </si>
  <si>
    <t>Piano</t>
  </si>
  <si>
    <t>Gym</t>
  </si>
  <si>
    <t>Shelving</t>
  </si>
  <si>
    <t>Robotics</t>
  </si>
  <si>
    <t>Demonstration Table</t>
  </si>
  <si>
    <t>Kitchen</t>
  </si>
  <si>
    <t>Wall &amp; Divider Panels</t>
  </si>
  <si>
    <t>Mobile Storage</t>
  </si>
  <si>
    <t>Snow Blowers</t>
  </si>
  <si>
    <t>Exercise Equipment</t>
  </si>
  <si>
    <t>Stoves/Ovens</t>
  </si>
  <si>
    <t>Utility Carts</t>
  </si>
  <si>
    <t>Portable Risers</t>
  </si>
  <si>
    <t>Work/Lab Table</t>
  </si>
  <si>
    <t>Whiteboards</t>
  </si>
  <si>
    <t>Vacuum Cleaners</t>
  </si>
  <si>
    <t>Trash barrels/Containers</t>
  </si>
  <si>
    <t>Lab Tools</t>
  </si>
  <si>
    <t>Trampolines</t>
  </si>
  <si>
    <t>Workstations</t>
  </si>
  <si>
    <t>Technology</t>
  </si>
  <si>
    <t>Treadmills</t>
  </si>
  <si>
    <r>
      <rPr>
        <b/>
        <u/>
        <sz val="18"/>
        <color theme="1"/>
        <rFont val="Calibri"/>
        <family val="2"/>
        <scheme val="minor"/>
      </rPr>
      <t>Section 1:</t>
    </r>
    <r>
      <rPr>
        <b/>
        <sz val="18"/>
        <color theme="1"/>
        <rFont val="Calibri"/>
        <family val="2"/>
        <scheme val="minor"/>
      </rPr>
      <t xml:space="preserve"> General Information </t>
    </r>
  </si>
  <si>
    <r>
      <rPr>
        <b/>
        <u/>
        <sz val="18"/>
        <color theme="1"/>
        <rFont val="Calibri"/>
        <family val="2"/>
        <scheme val="minor"/>
      </rPr>
      <t xml:space="preserve">Section 2: </t>
    </r>
    <r>
      <rPr>
        <b/>
        <sz val="18"/>
        <color theme="1"/>
        <rFont val="Calibri"/>
        <family val="2"/>
        <scheme val="minor"/>
      </rPr>
      <t>Total School Furniture and Equipment Cost</t>
    </r>
  </si>
  <si>
    <r>
      <rPr>
        <b/>
        <u/>
        <sz val="18"/>
        <color theme="1"/>
        <rFont val="Calibri"/>
        <family val="2"/>
        <scheme val="minor"/>
      </rPr>
      <t>Section 3:</t>
    </r>
    <r>
      <rPr>
        <b/>
        <sz val="18"/>
        <color theme="1"/>
        <rFont val="Calibri"/>
        <family val="2"/>
        <scheme val="minor"/>
      </rPr>
      <t xml:space="preserve"> Total Equipment Cost by Subject/Area</t>
    </r>
  </si>
  <si>
    <r>
      <rPr>
        <b/>
        <u/>
        <sz val="18"/>
        <color theme="1"/>
        <rFont val="Calibri"/>
        <family val="2"/>
        <scheme val="minor"/>
      </rPr>
      <t>Section 4:</t>
    </r>
    <r>
      <rPr>
        <b/>
        <sz val="18"/>
        <color theme="1"/>
        <rFont val="Calibri"/>
        <family val="2"/>
        <scheme val="minor"/>
      </rPr>
      <t xml:space="preserve"> Total Administrator (Non-Teacher) Furniture &amp; Equipment Cost</t>
    </r>
  </si>
  <si>
    <r>
      <t xml:space="preserve">Contract Type </t>
    </r>
    <r>
      <rPr>
        <sz val="11"/>
        <color rgb="FFFF0000"/>
        <rFont val="Calibri"/>
        <family val="2"/>
        <scheme val="minor"/>
      </rPr>
      <t>(Select)</t>
    </r>
    <r>
      <rPr>
        <sz val="11"/>
        <rFont val="Calibri"/>
        <family val="2"/>
        <scheme val="minor"/>
      </rPr>
      <t xml:space="preserve">                    </t>
    </r>
    <r>
      <rPr>
        <i/>
        <sz val="11"/>
        <rFont val="Calibri"/>
        <family val="2"/>
        <scheme val="minor"/>
      </rPr>
      <t>(i.e., OSD)</t>
    </r>
  </si>
  <si>
    <r>
      <t xml:space="preserve">Furniture                         </t>
    </r>
    <r>
      <rPr>
        <sz val="11"/>
        <color rgb="FFFF0000"/>
        <rFont val="Calibri"/>
        <family val="2"/>
        <scheme val="minor"/>
      </rPr>
      <t>(Select)</t>
    </r>
    <r>
      <rPr>
        <i/>
        <sz val="11"/>
        <rFont val="Calibri"/>
        <family val="2"/>
        <scheme val="minor"/>
      </rPr>
      <t xml:space="preserve">                              i.e., General Classroom</t>
    </r>
  </si>
  <si>
    <r>
      <t xml:space="preserve"> Product Type  </t>
    </r>
    <r>
      <rPr>
        <sz val="11"/>
        <color rgb="FFFF0000"/>
        <rFont val="Calibri"/>
        <family val="2"/>
        <scheme val="minor"/>
      </rPr>
      <t xml:space="preserve">(Select)  </t>
    </r>
    <r>
      <rPr>
        <sz val="11"/>
        <rFont val="Calibri"/>
        <family val="2"/>
        <scheme val="minor"/>
      </rPr>
      <t xml:space="preserve">           </t>
    </r>
    <r>
      <rPr>
        <i/>
        <sz val="11"/>
        <rFont val="Calibri"/>
        <family val="2"/>
        <scheme val="minor"/>
      </rPr>
      <t>i.e., Seating</t>
    </r>
  </si>
  <si>
    <r>
      <t xml:space="preserve">Contract Type </t>
    </r>
    <r>
      <rPr>
        <sz val="11"/>
        <color rgb="FFFF0000"/>
        <rFont val="Calibri"/>
        <family val="2"/>
        <scheme val="minor"/>
      </rPr>
      <t xml:space="preserve">(Select) </t>
    </r>
    <r>
      <rPr>
        <sz val="11"/>
        <rFont val="Calibri"/>
        <family val="2"/>
        <scheme val="minor"/>
      </rPr>
      <t xml:space="preserve">              </t>
    </r>
    <r>
      <rPr>
        <i/>
        <sz val="11"/>
        <rFont val="Calibri"/>
        <family val="2"/>
        <scheme val="minor"/>
      </rPr>
      <t>(i.e., OSD)</t>
    </r>
  </si>
  <si>
    <r>
      <t xml:space="preserve">Unit Cost    </t>
    </r>
    <r>
      <rPr>
        <i/>
        <sz val="11"/>
        <rFont val="Calibri"/>
        <family val="2"/>
        <scheme val="minor"/>
      </rPr>
      <t>(e.g., $150.00)</t>
    </r>
  </si>
  <si>
    <r>
      <t xml:space="preserve">Total Cost             </t>
    </r>
    <r>
      <rPr>
        <i/>
        <sz val="11"/>
        <color theme="1"/>
        <rFont val="Calibri"/>
        <family val="2"/>
        <scheme val="minor"/>
      </rPr>
      <t xml:space="preserve">(e.g., $75,000.00) </t>
    </r>
    <r>
      <rPr>
        <b/>
        <i/>
        <sz val="11"/>
        <color theme="1"/>
        <rFont val="Calibri"/>
        <family val="2"/>
        <scheme val="minor"/>
      </rPr>
      <t xml:space="preserve">           </t>
    </r>
    <r>
      <rPr>
        <b/>
        <sz val="11"/>
        <color rgb="FFFF0000"/>
        <rFont val="Calibri"/>
        <family val="2"/>
        <scheme val="minor"/>
      </rPr>
      <t xml:space="preserve">           </t>
    </r>
  </si>
  <si>
    <r>
      <t xml:space="preserve">Finishes                  </t>
    </r>
    <r>
      <rPr>
        <i/>
        <sz val="11"/>
        <rFont val="Calibri"/>
        <family val="2"/>
        <scheme val="minor"/>
      </rPr>
      <t>(i.e., Standard)</t>
    </r>
  </si>
  <si>
    <r>
      <t xml:space="preserve">Model Number      </t>
    </r>
    <r>
      <rPr>
        <i/>
        <sz val="11"/>
        <rFont val="Calibri"/>
        <family val="2"/>
        <scheme val="minor"/>
      </rPr>
      <t>(e.g., HON1018LAY)</t>
    </r>
  </si>
  <si>
    <r>
      <t xml:space="preserve">Vendor Name         </t>
    </r>
    <r>
      <rPr>
        <i/>
        <sz val="11"/>
        <rFont val="Calibri"/>
        <family val="2"/>
        <scheme val="minor"/>
      </rPr>
      <t>(e.g., Thermo Fisher)</t>
    </r>
  </si>
  <si>
    <r>
      <t>Equipment</t>
    </r>
    <r>
      <rPr>
        <sz val="11"/>
        <rFont val="Calibri"/>
        <family val="2"/>
        <scheme val="minor"/>
      </rPr>
      <t xml:space="preserve"> </t>
    </r>
    <r>
      <rPr>
        <sz val="11"/>
        <color rgb="FFFF0000"/>
        <rFont val="Calibri"/>
        <family val="2"/>
        <scheme val="minor"/>
      </rPr>
      <t>(Select)</t>
    </r>
    <r>
      <rPr>
        <sz val="11"/>
        <rFont val="Calibri"/>
        <family val="2"/>
        <scheme val="minor"/>
      </rPr>
      <t xml:space="preserve">                             </t>
    </r>
    <r>
      <rPr>
        <i/>
        <sz val="11"/>
        <rFont val="Calibri"/>
        <family val="2"/>
        <scheme val="minor"/>
      </rPr>
      <t xml:space="preserve">    i.e., Makerspace</t>
    </r>
  </si>
  <si>
    <r>
      <t xml:space="preserve"> Product Type </t>
    </r>
    <r>
      <rPr>
        <sz val="11"/>
        <color rgb="FFFF0000"/>
        <rFont val="Calibri"/>
        <family val="2"/>
        <scheme val="minor"/>
      </rPr>
      <t xml:space="preserve">(Select)   </t>
    </r>
    <r>
      <rPr>
        <sz val="11"/>
        <rFont val="Calibri"/>
        <family val="2"/>
        <scheme val="minor"/>
      </rPr>
      <t xml:space="preserve">             </t>
    </r>
    <r>
      <rPr>
        <i/>
        <sz val="11"/>
        <rFont val="Calibri"/>
        <family val="2"/>
        <scheme val="minor"/>
      </rPr>
      <t>i.e., Robotics</t>
    </r>
  </si>
  <si>
    <r>
      <t xml:space="preserve">  Manufacturer Name </t>
    </r>
    <r>
      <rPr>
        <b/>
        <i/>
        <sz val="11"/>
        <rFont val="Calibri"/>
        <family val="2"/>
        <scheme val="minor"/>
      </rPr>
      <t xml:space="preserve"> </t>
    </r>
    <r>
      <rPr>
        <i/>
        <sz val="11"/>
        <rFont val="Calibri"/>
        <family val="2"/>
        <scheme val="minor"/>
      </rPr>
      <t>(e.g., Tormach)</t>
    </r>
  </si>
  <si>
    <r>
      <t xml:space="preserve">Product Line/Style                                                  </t>
    </r>
    <r>
      <rPr>
        <i/>
        <sz val="11"/>
        <rFont val="Calibri"/>
        <family val="2"/>
        <scheme val="minor"/>
      </rPr>
      <t>(e.g., IPCNC 440 - BASE MACHINE; SMALL CNC MILL	)</t>
    </r>
  </si>
  <si>
    <r>
      <t xml:space="preserve"> Product Description &amp; Size                                               </t>
    </r>
    <r>
      <rPr>
        <i/>
        <sz val="11"/>
        <rFont val="Calibri"/>
        <family val="2"/>
        <scheme val="minor"/>
      </rPr>
      <t>(e.g., PCNC 440 BASE MACHINE)</t>
    </r>
  </si>
  <si>
    <r>
      <t xml:space="preserve">Model Number                </t>
    </r>
    <r>
      <rPr>
        <i/>
        <sz val="11"/>
        <rFont val="Calibri"/>
        <family val="2"/>
        <scheme val="minor"/>
      </rPr>
      <t>(i.e., 37236)</t>
    </r>
  </si>
  <si>
    <r>
      <t xml:space="preserve"> Quantity  </t>
    </r>
    <r>
      <rPr>
        <i/>
        <sz val="11"/>
        <rFont val="Calibri"/>
        <family val="2"/>
        <scheme val="minor"/>
      </rPr>
      <t>(e.g., 2)</t>
    </r>
  </si>
  <si>
    <r>
      <t xml:space="preserve"> Total Cost         </t>
    </r>
    <r>
      <rPr>
        <sz val="11"/>
        <color theme="1"/>
        <rFont val="Calibri"/>
        <family val="2"/>
        <scheme val="minor"/>
      </rPr>
      <t xml:space="preserve"> </t>
    </r>
    <r>
      <rPr>
        <i/>
        <sz val="11"/>
        <color theme="1"/>
        <rFont val="Calibri"/>
        <family val="2"/>
        <scheme val="minor"/>
      </rPr>
      <t xml:space="preserve">(i.e., $23,800.00) </t>
    </r>
    <r>
      <rPr>
        <b/>
        <i/>
        <sz val="11"/>
        <color theme="1"/>
        <rFont val="Calibri"/>
        <family val="2"/>
        <scheme val="minor"/>
      </rPr>
      <t xml:space="preserve">           </t>
    </r>
    <r>
      <rPr>
        <b/>
        <sz val="11"/>
        <color rgb="FFFF0000"/>
        <rFont val="Calibri"/>
        <family val="2"/>
        <scheme val="minor"/>
      </rPr>
      <t xml:space="preserve">           </t>
    </r>
  </si>
  <si>
    <r>
      <t xml:space="preserve"> Unit Cost        </t>
    </r>
    <r>
      <rPr>
        <i/>
        <sz val="11"/>
        <rFont val="Calibri"/>
        <family val="2"/>
        <scheme val="minor"/>
      </rPr>
      <t>(i.e., $11,900.00)</t>
    </r>
  </si>
  <si>
    <t>City of Taunton</t>
  </si>
  <si>
    <t>James L. Mulcahey</t>
  </si>
  <si>
    <t>Prek - 4th grade</t>
  </si>
  <si>
    <t>Redthread</t>
  </si>
  <si>
    <t>KI</t>
  </si>
  <si>
    <t>Chair Dolly - Opt 4</t>
  </si>
  <si>
    <t>Accessory - Chair Rack</t>
  </si>
  <si>
    <t xml:space="preserve">Adjustable Panel </t>
  </si>
  <si>
    <t>Adjustable Partition Screen - 24"</t>
  </si>
  <si>
    <t>Adjustable Partition Screen - 48"</t>
  </si>
  <si>
    <t>Chair-Task-Conference- Casters</t>
  </si>
  <si>
    <t>Chair - Stacking sled base</t>
  </si>
  <si>
    <t>Opt 4 - 4 leg caster</t>
  </si>
  <si>
    <t>Opt 4 - 4 sled base</t>
  </si>
  <si>
    <t>Chair-Task-Ruckus</t>
  </si>
  <si>
    <t>Chair-Stool-Medical</t>
  </si>
  <si>
    <t>Chair - Stool</t>
  </si>
  <si>
    <t>Ruckus Chair- casters storage</t>
  </si>
  <si>
    <t>adjustable medical stool</t>
  </si>
  <si>
    <t xml:space="preserve">adjustable stool </t>
  </si>
  <si>
    <t>Chair-Ottoman-Wedge</t>
  </si>
  <si>
    <t>Chair-Upholstered Bench-Curved-Noback</t>
  </si>
  <si>
    <t>Chair-Upholstered Bench-Curved-Noback-Casters</t>
  </si>
  <si>
    <t>Chair-Upholstered Bench-Curved-w/back</t>
  </si>
  <si>
    <t>Chair-Upholstered Bench-Curved-w/back-Casters</t>
  </si>
  <si>
    <t>Chair-Upholstered Bench-Straight-w/back-Casters</t>
  </si>
  <si>
    <t>Chair-Upholstered Bench-Lounge Chair</t>
  </si>
  <si>
    <t>myplace- wedge</t>
  </si>
  <si>
    <t>myplace - curved</t>
  </si>
  <si>
    <t>myplace</t>
  </si>
  <si>
    <t xml:space="preserve">myplace </t>
  </si>
  <si>
    <t>Desk-Student-Wedge</t>
  </si>
  <si>
    <t>Ruckus - Triangle desk</t>
  </si>
  <si>
    <t>Ruckus - Rectangle</t>
  </si>
  <si>
    <t xml:space="preserve">Table - Ruckus 4 leg 48x24 </t>
  </si>
  <si>
    <t>pillar table</t>
  </si>
  <si>
    <t xml:space="preserve">Table - 4 Leg 72x36 </t>
  </si>
  <si>
    <t>Table - 4 leg 60x36</t>
  </si>
  <si>
    <t>Table-Student-72"x36" - Ruckus</t>
  </si>
  <si>
    <t>Table - Round 36</t>
  </si>
  <si>
    <t>Table - Fliptop - 60"x30" - Mobile</t>
  </si>
  <si>
    <t>Table - Fliptop - 60"x24" - Mobile - Taupe Geo</t>
  </si>
  <si>
    <t>Athena table</t>
  </si>
  <si>
    <t>Pirouette flip top</t>
  </si>
  <si>
    <t xml:space="preserve">Table - Fliptop - 60"x24" - Mobile - Astro </t>
  </si>
  <si>
    <t>Table - Fliptop - 60"x30" - Inset Leg</t>
  </si>
  <si>
    <t xml:space="preserve">Table - Fliptop - 48"x18" </t>
  </si>
  <si>
    <t>Table - Cafeteria - 72"x30" - fliptop</t>
  </si>
  <si>
    <t>Table - Square - 30"x30"</t>
  </si>
  <si>
    <t xml:space="preserve">trek flip </t>
  </si>
  <si>
    <t>Table - Student - Kidney - 72" - No storage</t>
  </si>
  <si>
    <t>Table - Art Epoxy - Diamond 36"</t>
  </si>
  <si>
    <t>Table - Art Epoxy 72"x36"</t>
  </si>
  <si>
    <t>Table-Task-Ganged waiting</t>
  </si>
  <si>
    <t>Table-Side-Work Station</t>
  </si>
  <si>
    <t>Ruckus - Kidney</t>
  </si>
  <si>
    <t>Ruckus - Diamond</t>
  </si>
  <si>
    <t xml:space="preserve">Soltice </t>
  </si>
  <si>
    <t>Table - Cafeteria - Round- fliptop</t>
  </si>
  <si>
    <t>Table - Student - Diamond 30" - Storage</t>
  </si>
  <si>
    <t xml:space="preserve">Table - Student - Diamond 24" </t>
  </si>
  <si>
    <t>Pirouette flip top round</t>
  </si>
  <si>
    <t>Chair - Stool - Flip</t>
  </si>
  <si>
    <t>Flipz stool</t>
  </si>
  <si>
    <t>MooreCo</t>
  </si>
  <si>
    <t>Chair-Ottoman-Rocker Ott</t>
  </si>
  <si>
    <t>Rocker Ott- small</t>
  </si>
  <si>
    <t>Norva Nivel</t>
  </si>
  <si>
    <t>Ottoman - Flower Stool (lsmall otts around)</t>
  </si>
  <si>
    <t>Ottoman -Flower (center ottoman) Grouped with C14a</t>
  </si>
  <si>
    <t>Blossom</t>
  </si>
  <si>
    <t>Chair-Lounger-Beanbag-Small</t>
  </si>
  <si>
    <t xml:space="preserve">Crashpad </t>
  </si>
  <si>
    <t>Chair-Task-Ganged waiting</t>
  </si>
  <si>
    <t>Doni -sled base</t>
  </si>
  <si>
    <t>Chair - Teacher Mobile Stool - Draws</t>
  </si>
  <si>
    <t>Chair-Lounge-Floor Dots</t>
  </si>
  <si>
    <t xml:space="preserve">Whitney Brothers </t>
  </si>
  <si>
    <t>Rolling stool</t>
  </si>
  <si>
    <t xml:space="preserve">workpad caddy </t>
  </si>
  <si>
    <t>Chair-Student-Floor Rocker-15"</t>
  </si>
  <si>
    <t>Chair-Student-Floor Rocker-18"</t>
  </si>
  <si>
    <t>Floor Rocker - Zuma</t>
  </si>
  <si>
    <t>Virco</t>
  </si>
  <si>
    <t xml:space="preserve">Adjustable Changing Table </t>
  </si>
  <si>
    <t>Medical -cot</t>
  </si>
  <si>
    <t>upholstered apron couch with double draw storage</t>
  </si>
  <si>
    <t>Adjustable medical bed</t>
  </si>
  <si>
    <t xml:space="preserve">Clinton Industries </t>
  </si>
  <si>
    <t>Other (Please specify): Best Buisness practices</t>
  </si>
  <si>
    <t>Storage-Metal Shelving-48"x18"</t>
  </si>
  <si>
    <t>Storage-Metal Shelving-48"x24"</t>
  </si>
  <si>
    <t>Storag-Metal Shelving-36"x24"</t>
  </si>
  <si>
    <t>Storage-Metal Shelving-36"x18"</t>
  </si>
  <si>
    <t>Nexel Wire Shelving</t>
  </si>
  <si>
    <t>Proquip</t>
  </si>
  <si>
    <t>Wood - Play Oven</t>
  </si>
  <si>
    <t>Wood - Play Fridge</t>
  </si>
  <si>
    <t>Wood - Play Sink</t>
  </si>
  <si>
    <t>Wood - Play Closet</t>
  </si>
  <si>
    <t>Wood - Doll House</t>
  </si>
  <si>
    <t>Wood - Rocking Chair</t>
  </si>
  <si>
    <t>Wood - Book Display</t>
  </si>
  <si>
    <t xml:space="preserve">Wood - Light Table </t>
  </si>
  <si>
    <t>Table-Round 28-Wood</t>
  </si>
  <si>
    <t>Contemporary stove</t>
  </si>
  <si>
    <t>Contemporary fridge</t>
  </si>
  <si>
    <t>Contemporary sink</t>
  </si>
  <si>
    <t>Dress up mirror wardrobe</t>
  </si>
  <si>
    <t>custom doll house</t>
  </si>
  <si>
    <t xml:space="preserve">discovery table </t>
  </si>
  <si>
    <t>Wood - Sand Table</t>
  </si>
  <si>
    <t>Adult Rocking chair</t>
  </si>
  <si>
    <t>Deluxe two sided mobile book display stand</t>
  </si>
  <si>
    <t xml:space="preserve">light table </t>
  </si>
  <si>
    <t>Table and chairs</t>
  </si>
  <si>
    <t>C-table</t>
  </si>
  <si>
    <t>Chair-Stool-Hokki</t>
  </si>
  <si>
    <t>Hokki stool - adjustable</t>
  </si>
  <si>
    <t>VS</t>
  </si>
  <si>
    <t>Robert H. Lord</t>
  </si>
  <si>
    <t>Table - Student - Puzzle - No Storage</t>
  </si>
  <si>
    <t>puzzle table</t>
  </si>
  <si>
    <t xml:space="preserve">Academia </t>
  </si>
  <si>
    <t>School Furnishings</t>
  </si>
  <si>
    <t>Zed Chair</t>
  </si>
  <si>
    <t>Chair-Student-4 Leg, 12"</t>
  </si>
  <si>
    <t>Chair-Student-4 Leg, 14"</t>
  </si>
  <si>
    <t>Chair-Student-4 Leg, 16"</t>
  </si>
  <si>
    <t>Chair-Student-4 Leg, 18"</t>
  </si>
  <si>
    <t>Chair-Task-Teacher</t>
  </si>
  <si>
    <t>Chair-Task-Admin</t>
  </si>
  <si>
    <t>Chair-Lounge-Mitt Rocker</t>
  </si>
  <si>
    <t>Chair-Cube</t>
  </si>
  <si>
    <t>Desk - Teacher Desk 60x30</t>
  </si>
  <si>
    <t>Desk-Height Adjustable-Lectern</t>
  </si>
  <si>
    <t>Desk - Admin- L Shape 72" x 30 , 48"x24"</t>
  </si>
  <si>
    <t>Desk - Admin - Rectangular 60" x 30"</t>
  </si>
  <si>
    <t>Storage-Pedestal File-Mobile</t>
  </si>
  <si>
    <t>Storage - Lateral File - 2 H - 18" x 36"</t>
  </si>
  <si>
    <t>Storage - Lateral File - 4 High- 36"</t>
  </si>
  <si>
    <t>Storage - Lateral File - 5 High- Top Flip</t>
  </si>
  <si>
    <t>Storage - Book Shelf - Metal-36"w</t>
  </si>
  <si>
    <t>Storage - 2H Book Shelf - Metal-36"w</t>
  </si>
  <si>
    <t>Markerboard top, Low Table</t>
  </si>
  <si>
    <t>Hon</t>
  </si>
  <si>
    <t>WB Mason</t>
  </si>
  <si>
    <t xml:space="preserve">Solve </t>
  </si>
  <si>
    <t>Ignition</t>
  </si>
  <si>
    <t>Allsteel</t>
  </si>
  <si>
    <t>Rocker</t>
  </si>
  <si>
    <t>dbl ped desk</t>
  </si>
  <si>
    <t>Haskell</t>
  </si>
  <si>
    <t>Fuzion lectern</t>
  </si>
  <si>
    <t>Desk - Admin- L Shape 72" x 30 , 48"x24" metal</t>
  </si>
  <si>
    <t>Desking</t>
  </si>
  <si>
    <t>3800 series</t>
  </si>
  <si>
    <t>brigade</t>
  </si>
  <si>
    <t>Flagship series</t>
  </si>
  <si>
    <t>AIS</t>
  </si>
  <si>
    <t>round low table</t>
  </si>
  <si>
    <t>Wenger</t>
  </si>
  <si>
    <t>Student chair - dolly</t>
  </si>
  <si>
    <t>Student music chair</t>
  </si>
  <si>
    <t>Accessory - Chair Rack Music</t>
  </si>
  <si>
    <t>Chair-Student-Music</t>
  </si>
  <si>
    <t>04DA.BL</t>
  </si>
  <si>
    <t>USPF2324</t>
  </si>
  <si>
    <t>USPF4624</t>
  </si>
  <si>
    <t>04LNAPSPBC</t>
  </si>
  <si>
    <t>04PSPB</t>
  </si>
  <si>
    <t>RKV100H15NB</t>
  </si>
  <si>
    <t>KICL14</t>
  </si>
  <si>
    <t>618PA</t>
  </si>
  <si>
    <t>rocker ott - medium</t>
  </si>
  <si>
    <t>mpc30/cgl/fc</t>
  </si>
  <si>
    <t>30BSG</t>
  </si>
  <si>
    <t>30BOG</t>
  </si>
  <si>
    <t>MPCRV/CGL/FC</t>
  </si>
  <si>
    <t>MPICB/CGL/FC</t>
  </si>
  <si>
    <t>MPRB/CGL/FC</t>
  </si>
  <si>
    <t>MPSQRL/CGL/FC</t>
  </si>
  <si>
    <t>Crashpad - small</t>
  </si>
  <si>
    <t>WB1811</t>
  </si>
  <si>
    <t>CPODCOL</t>
  </si>
  <si>
    <t>DN3A00</t>
  </si>
  <si>
    <t>15-BLU40</t>
  </si>
  <si>
    <t>18-BLU40</t>
  </si>
  <si>
    <t>RDEEK32-73P,STORAGE</t>
  </si>
  <si>
    <t>NEXEL</t>
  </si>
  <si>
    <t>RTEEA2448-74P</t>
  </si>
  <si>
    <t>PLRT3672-74P</t>
  </si>
  <si>
    <t>PLRT3660-74P</t>
  </si>
  <si>
    <t>RTEEA3672-74P</t>
  </si>
  <si>
    <t>AH3R3629C-74P</t>
  </si>
  <si>
    <t>AH3R4229C-74P</t>
  </si>
  <si>
    <t>Table - Round 42</t>
  </si>
  <si>
    <t>PINR3060T-74P</t>
  </si>
  <si>
    <t>PINR2460T-74P</t>
  </si>
  <si>
    <t>PINR3060C-74P</t>
  </si>
  <si>
    <t>PINR1848T-74P</t>
  </si>
  <si>
    <t>PINR3072C-74P</t>
  </si>
  <si>
    <t>TS25FT-74P</t>
  </si>
  <si>
    <t>RTEEF367224-74P</t>
  </si>
  <si>
    <t>PLDM30-74P, S20264219</t>
  </si>
  <si>
    <t>PLRT3672-74P, S20264217</t>
  </si>
  <si>
    <t>2209/L-74P</t>
  </si>
  <si>
    <t>CTABLE-74P</t>
  </si>
  <si>
    <t>PINRD48-74P</t>
  </si>
  <si>
    <t>RTEEE30-74P</t>
  </si>
  <si>
    <t>RTEEE30-74P, S20262144</t>
  </si>
  <si>
    <t>WB6420N</t>
  </si>
  <si>
    <t>WB6440N</t>
  </si>
  <si>
    <t>WB6430N</t>
  </si>
  <si>
    <t>WB0885</t>
  </si>
  <si>
    <t>WB1157</t>
  </si>
  <si>
    <t>WB1606</t>
  </si>
  <si>
    <t>WB5536</t>
  </si>
  <si>
    <t>WB0136</t>
  </si>
  <si>
    <t>WB0724</t>
  </si>
  <si>
    <t>WB0180</t>
  </si>
  <si>
    <t>Z12</t>
  </si>
  <si>
    <t>Z14</t>
  </si>
  <si>
    <t>Z16</t>
  </si>
  <si>
    <t>Z18</t>
  </si>
  <si>
    <t>HSLVTMM</t>
  </si>
  <si>
    <t>HIWMM</t>
  </si>
  <si>
    <t>ACEGUM</t>
  </si>
  <si>
    <t>Childrens Factory</t>
  </si>
  <si>
    <t>Woodland cube chair</t>
  </si>
  <si>
    <t>cf910-013</t>
  </si>
  <si>
    <t>HLT2672T-23</t>
  </si>
  <si>
    <t>FUZION</t>
  </si>
  <si>
    <t>H10592,H10561,H10502</t>
  </si>
  <si>
    <t>H38935,H38943R</t>
  </si>
  <si>
    <t>H38155, H386560N</t>
  </si>
  <si>
    <t>H33723R</t>
  </si>
  <si>
    <t>H9180R</t>
  </si>
  <si>
    <t>H9184R</t>
  </si>
  <si>
    <t>H785</t>
  </si>
  <si>
    <t>HFSC1836664W</t>
  </si>
  <si>
    <t>HS30ABC</t>
  </si>
  <si>
    <t>T-PBR3616SXG</t>
  </si>
  <si>
    <t>127A661</t>
  </si>
  <si>
    <t>BF50418-1004</t>
  </si>
  <si>
    <t>DickBlick</t>
  </si>
  <si>
    <t>4-Way Adjustable Easel</t>
  </si>
  <si>
    <t xml:space="preserve">JontiCraft </t>
  </si>
  <si>
    <t>30230-0000</t>
  </si>
  <si>
    <t>Mini SRC Slab Roller</t>
  </si>
  <si>
    <t xml:space="preserve">Brent </t>
  </si>
  <si>
    <t>AWT Saturn Tensor 18 Drying Rack - 100</t>
  </si>
  <si>
    <t>51342-1100</t>
  </si>
  <si>
    <t>Blick StakRak</t>
  </si>
  <si>
    <t>B51324-0000</t>
  </si>
  <si>
    <t>B51324-0001</t>
  </si>
  <si>
    <t>Set of 4 Casters fir StakRak</t>
  </si>
  <si>
    <t xml:space="preserve"> Damp-Proof Cabinet</t>
  </si>
  <si>
    <t xml:space="preserve">Debcor </t>
  </si>
  <si>
    <t>BF3021-1103</t>
  </si>
  <si>
    <t>50418-1003</t>
  </si>
  <si>
    <t>3 way easel</t>
  </si>
  <si>
    <t>BF30233-1026</t>
  </si>
  <si>
    <t>Bailey</t>
  </si>
  <si>
    <t>Wire cart 26</t>
  </si>
  <si>
    <t>Steel-Pointed Stilts, Size 11, PKG, of 12 Star Stilts</t>
  </si>
  <si>
    <t>B32918-1011</t>
  </si>
  <si>
    <t>12912-1036</t>
  </si>
  <si>
    <t>36" paper roll hanger</t>
  </si>
  <si>
    <t>57149-1024</t>
  </si>
  <si>
    <t>heavy duty paper cutter 24"</t>
  </si>
  <si>
    <t>Paper Cutter 18"</t>
  </si>
  <si>
    <t>57149-1018</t>
  </si>
  <si>
    <t xml:space="preserve">Storage caddies - small </t>
  </si>
  <si>
    <t>15906-1001</t>
  </si>
  <si>
    <t>06060-1016</t>
  </si>
  <si>
    <t>glaze brush classpack</t>
  </si>
  <si>
    <t>modleing tools</t>
  </si>
  <si>
    <t>30342-0729</t>
  </si>
  <si>
    <t>brush classpack</t>
  </si>
  <si>
    <t>dynasty</t>
  </si>
  <si>
    <t>05121-9144</t>
  </si>
  <si>
    <t>22902-1058</t>
  </si>
  <si>
    <t>lowe cornell Multi Bin Holder</t>
  </si>
  <si>
    <t>lowe cornell Brush Tub II</t>
  </si>
  <si>
    <t>06934-1009</t>
  </si>
  <si>
    <t>student scissors</t>
  </si>
  <si>
    <t>57016-1065</t>
  </si>
  <si>
    <t>34920-1063</t>
  </si>
  <si>
    <t>pro needle tool</t>
  </si>
  <si>
    <t xml:space="preserve">teacher easel </t>
  </si>
  <si>
    <t>beka</t>
  </si>
  <si>
    <t>School Speciality</t>
  </si>
  <si>
    <t>dry erase board pack of 30</t>
  </si>
  <si>
    <t>caddies</t>
  </si>
  <si>
    <t>*085816</t>
  </si>
  <si>
    <t xml:space="preserve">rolling pin 7" </t>
  </si>
  <si>
    <t>Mobile 36" paper roll Rack</t>
  </si>
  <si>
    <t>Heavy Kiln Gloves- mens</t>
  </si>
  <si>
    <t>32959-1020</t>
  </si>
  <si>
    <t>Privacy Screens 3 Panels w/ Casters</t>
  </si>
  <si>
    <t>Audiometer Portable MA 25ea w/ Case</t>
  </si>
  <si>
    <t>Pedi Audiometer Maico Pilot Automatic</t>
  </si>
  <si>
    <t>Vision Machine Titmus V3</t>
  </si>
  <si>
    <t>Stadiometer Portable Height Rod Free Standing</t>
  </si>
  <si>
    <t>Scale w/ Height Rod Attached</t>
  </si>
  <si>
    <t>Scale Floor Model</t>
  </si>
  <si>
    <t>Medicine Cabinets</t>
  </si>
  <si>
    <t>Filac 3000 EZ Professional thermometers</t>
  </si>
  <si>
    <t>Wheelchair Adult Latex Free</t>
  </si>
  <si>
    <t>Wheelchair Pedi Latex Free</t>
  </si>
  <si>
    <t>Cicline Lighted Magnifier Floor Model w/ Casters</t>
  </si>
  <si>
    <t>Eye Wash Station to fit 16oz Bottle gave double</t>
  </si>
  <si>
    <t>Mobile Utility Cart/Cabinet (treatment/procedure cart)</t>
  </si>
  <si>
    <t>Otoscope and Throat Illuminator - Pocketscope in Soft Case</t>
  </si>
  <si>
    <t>Exergen Temporal Scanner Hospital Model Thermometer</t>
  </si>
  <si>
    <t xml:space="preserve">Devilbliss Compact Compressor Nebulizer System </t>
  </si>
  <si>
    <t>Blood Pressure Cuffs w/ Stand Mobile w/ Large Adult, Adult &amp; Pedi Cuffs Latex Free</t>
  </si>
  <si>
    <t>School Health</t>
  </si>
  <si>
    <t>MacGill</t>
  </si>
  <si>
    <t>Macgill</t>
  </si>
  <si>
    <t>0002620</t>
  </si>
  <si>
    <t>0301047</t>
  </si>
  <si>
    <t>KA-15S</t>
  </si>
  <si>
    <t>0198013</t>
  </si>
  <si>
    <t>1443411</t>
  </si>
  <si>
    <t>004549</t>
  </si>
  <si>
    <t>0076402</t>
  </si>
  <si>
    <t>0035629</t>
  </si>
  <si>
    <t>0000623</t>
  </si>
  <si>
    <t>RB2155</t>
  </si>
  <si>
    <t>G-7001C</t>
  </si>
  <si>
    <t>G-8453</t>
  </si>
  <si>
    <t>CC54</t>
  </si>
  <si>
    <t>J4003</t>
  </si>
  <si>
    <t>098G054</t>
  </si>
  <si>
    <t>AMS</t>
  </si>
  <si>
    <t xml:space="preserve">school Speciality </t>
  </si>
  <si>
    <t>Sonor Global Beat Class Bundle Standard</t>
  </si>
  <si>
    <t>Rhythm Band Set of 24 Rhythm Sticks Standard</t>
  </si>
  <si>
    <t>Yamaha Clavinova CLP-625 Console Digital Piano With Bench</t>
  </si>
  <si>
    <t>Boomwhackers 27 Tube Classroom Pack With Free Play-Along DVD</t>
  </si>
  <si>
    <t xml:space="preserve">Kala Makala Soprano Ukulele </t>
  </si>
  <si>
    <t>Remo Sound Shapes Circle Pack</t>
  </si>
  <si>
    <t>Remo Sound Shapes Pack 9" Diameter Shapes</t>
  </si>
  <si>
    <t xml:space="preserve">Remo Sound Shapes 5 Piece Not So Loud Circle Pack </t>
  </si>
  <si>
    <t xml:space="preserve">Rainbow Ribbon Wands </t>
  </si>
  <si>
    <t>Rhythm Band Deluxe Rhythm Band Sets</t>
  </si>
  <si>
    <t>Remo World Music Drumming Packages</t>
  </si>
  <si>
    <t>Rhythmix Plastic Egg Shakers 48 Pack</t>
  </si>
  <si>
    <t>Remo Kids Percussion Gathering Drum</t>
  </si>
  <si>
    <t>Rhythm Band 20 Note Chromatic Wooden Resonator Bell Set</t>
  </si>
  <si>
    <t>First Steps in Music: Preschool and Beyond - Ultimate Package</t>
  </si>
  <si>
    <t>Word Wall</t>
  </si>
  <si>
    <t>Yamaha FG830 Dreadnought Acoustic Guitar</t>
  </si>
  <si>
    <t>Ukulele Tree Rack</t>
  </si>
  <si>
    <t xml:space="preserve">Piano Dolly </t>
  </si>
  <si>
    <t xml:space="preserve">4 step Signature Choral riser </t>
  </si>
  <si>
    <t>Blades Small Eng. Repair</t>
  </si>
  <si>
    <t>Milhench</t>
  </si>
  <si>
    <t>BC2600HM</t>
  </si>
  <si>
    <t>FB3000</t>
  </si>
  <si>
    <t>-</t>
  </si>
  <si>
    <t>PB8010</t>
  </si>
  <si>
    <t>PAS 2620</t>
  </si>
  <si>
    <t>SRM-2320</t>
  </si>
  <si>
    <t>JRCO</t>
  </si>
  <si>
    <t>44ZB</t>
  </si>
  <si>
    <t>EAG CT71BT50-OBC-P-140AGM</t>
  </si>
  <si>
    <t>EAG CT110BT70P-225CH</t>
  </si>
  <si>
    <t>EAG KTRI01710</t>
  </si>
  <si>
    <t>EAG CT45B50-B</t>
  </si>
  <si>
    <t>EAG SPPV01492</t>
  </si>
  <si>
    <t>EAG 512ET1410</t>
  </si>
  <si>
    <t>WIN 10080250</t>
  </si>
  <si>
    <t>PTM 107252</t>
  </si>
  <si>
    <t>PTM 103483</t>
  </si>
  <si>
    <t>PTM 107109</t>
  </si>
  <si>
    <t>PTM 100331</t>
  </si>
  <si>
    <t>ECO 92651053</t>
  </si>
  <si>
    <t>CAL CI-3690404</t>
  </si>
  <si>
    <t>LAG BWKJCARTGRA</t>
  </si>
  <si>
    <t>PTM 107359</t>
  </si>
  <si>
    <t>RUB FG130400BLA</t>
  </si>
  <si>
    <t>RUB FG611277YEL</t>
  </si>
  <si>
    <t>WSC 220397</t>
  </si>
  <si>
    <t>LYN FL306</t>
  </si>
  <si>
    <t>TOL 280122</t>
  </si>
  <si>
    <t>WSC 272660</t>
  </si>
  <si>
    <t>RUB FG443610BLA</t>
  </si>
  <si>
    <t>IMP 1302-3</t>
  </si>
  <si>
    <t>SP*001449</t>
  </si>
  <si>
    <t>RUB FG131500BLA</t>
  </si>
  <si>
    <t>CAL CI-34103223</t>
  </si>
  <si>
    <t>CAL CI-43104423</t>
  </si>
  <si>
    <t>CCP 3255-4</t>
  </si>
  <si>
    <t>CAL TO-280174</t>
  </si>
  <si>
    <t>TOL 280100</t>
  </si>
  <si>
    <t>ECO 92023329</t>
  </si>
  <si>
    <t>TOL 120125</t>
  </si>
  <si>
    <t>TOL 110542</t>
  </si>
  <si>
    <t>RUB FG296300GRAY</t>
  </si>
  <si>
    <t>GS ACB48CITY</t>
  </si>
  <si>
    <t>GS ACB36CITY</t>
  </si>
  <si>
    <t>RUB FGM116000000</t>
  </si>
  <si>
    <t>GS FQC48</t>
  </si>
  <si>
    <t>GS ASB5LG</t>
  </si>
  <si>
    <t>RUB FGH216000000</t>
  </si>
  <si>
    <t>TOL 280101</t>
  </si>
  <si>
    <t>TOL 280118</t>
  </si>
  <si>
    <t>CAL CI-4135467</t>
  </si>
  <si>
    <t>NEX 27069</t>
  </si>
  <si>
    <t>CAL CI-4526700</t>
  </si>
  <si>
    <t>LYN FL310</t>
  </si>
  <si>
    <t>LYN FL312</t>
  </si>
  <si>
    <t>ORS 172-02309</t>
  </si>
  <si>
    <t>ORS 172-02308</t>
  </si>
  <si>
    <t>LAG UNGSH00C</t>
  </si>
  <si>
    <t>CAL UN-LH12C</t>
  </si>
  <si>
    <t>CAL UN-VP250</t>
  </si>
  <si>
    <t>CAL UN-EZ250</t>
  </si>
  <si>
    <t>LYN FG24-2</t>
  </si>
  <si>
    <t>NOR 54273</t>
  </si>
  <si>
    <t>NOR 54279</t>
  </si>
  <si>
    <t>PTM 107132</t>
  </si>
  <si>
    <t>RUB FG295673BLUE</t>
  </si>
  <si>
    <t>RUB FG354007BLUE</t>
  </si>
  <si>
    <t>RUB 1788372</t>
  </si>
  <si>
    <t>BRK 6867</t>
  </si>
  <si>
    <t>BRK 283-604</t>
  </si>
  <si>
    <t>BRK B-3644</t>
  </si>
  <si>
    <t>BRK B-270</t>
  </si>
  <si>
    <t>bbk b-279</t>
  </si>
  <si>
    <t>Billy Goat Brushcutter</t>
  </si>
  <si>
    <t xml:space="preserve">Simplicity Snowblower 2 Stage </t>
  </si>
  <si>
    <t>Ferris FW15 Walk Behind Mower</t>
  </si>
  <si>
    <t>Ferris FB3000 Blower</t>
  </si>
  <si>
    <t xml:space="preserve">Briggs &amp; Stratton Generator 3500 Watt </t>
  </si>
  <si>
    <t>Ferris F800 w/61" cut 31hp Vangurd</t>
  </si>
  <si>
    <t>60" Blower with Hitch &amp; Weight</t>
  </si>
  <si>
    <t>F800 Cab</t>
  </si>
  <si>
    <t xml:space="preserve">F800 Fastvac EZ Dump XL </t>
  </si>
  <si>
    <t>4 Run Flat Caster Tires Installed</t>
  </si>
  <si>
    <t>Backpack Blower</t>
  </si>
  <si>
    <t>Powerhead</t>
  </si>
  <si>
    <t>Trimmer</t>
  </si>
  <si>
    <t>Bed Redifer Attachment</t>
  </si>
  <si>
    <t>Blade Attachment 80-tooth</t>
  </si>
  <si>
    <t>Prohedge MR 20" Attachment</t>
  </si>
  <si>
    <t xml:space="preserve">3' Extension </t>
  </si>
  <si>
    <t>Mount for Ferris</t>
  </si>
  <si>
    <t>Blower Buggy</t>
  </si>
  <si>
    <t>JRCO Mount for John Deere 900 Ztrak 72"</t>
  </si>
  <si>
    <t xml:space="preserve">19/20 GAL SCRUBBER </t>
  </si>
  <si>
    <t>29/30 GALL 28" RIDER AUTO SCRUBBER</t>
  </si>
  <si>
    <t>FLASHING BEACON</t>
  </si>
  <si>
    <t xml:space="preserve">11/12GAL 20IN AUTOMATIC SCRUBBER </t>
  </si>
  <si>
    <t>20" TYNEX/GRIT BRUSH</t>
  </si>
  <si>
    <t>28" BATTERY SWEEPER</t>
  </si>
  <si>
    <t>12GAL CLIPPER CARPET EXTRACTOR</t>
  </si>
  <si>
    <t>15IN PROFORCE 1500XP HEPA UPRIGHT VACUUM</t>
  </si>
  <si>
    <t>Micro filters (10pk)</t>
  </si>
  <si>
    <t xml:space="preserve">SUPER COACHVAC HEPA VACUUM </t>
  </si>
  <si>
    <t>CLEANING CADDY</t>
  </si>
  <si>
    <t>35 qt Mop and Bucket</t>
  </si>
  <si>
    <t xml:space="preserve">Cleaning Cart </t>
  </si>
  <si>
    <t>Wet/dry vacuum</t>
  </si>
  <si>
    <t xml:space="preserve">Tilt Truck </t>
  </si>
  <si>
    <t xml:space="preserve">2 sided Floor sign </t>
  </si>
  <si>
    <t xml:space="preserve">Hand Truck </t>
  </si>
  <si>
    <t xml:space="preserve">6 ft Step Ladder </t>
  </si>
  <si>
    <t>28" duster</t>
  </si>
  <si>
    <t>Pallet truck</t>
  </si>
  <si>
    <t>Platform truck</t>
  </si>
  <si>
    <t>28 qt Round metal Wastebasket</t>
  </si>
  <si>
    <t>28" traffic cones</t>
  </si>
  <si>
    <t>1 cubic Yard Tilt truck</t>
  </si>
  <si>
    <t>32 GAL Container</t>
  </si>
  <si>
    <t>44 GAL Container</t>
  </si>
  <si>
    <t>Container Dolly</t>
  </si>
  <si>
    <t xml:space="preserve">Toilet Plunger </t>
  </si>
  <si>
    <t>Refillable bottle</t>
  </si>
  <si>
    <t>32 oz spray bottle</t>
  </si>
  <si>
    <t>10 qt round bucket</t>
  </si>
  <si>
    <t>Dust Mop 5"x48"</t>
  </si>
  <si>
    <t xml:space="preserve">Dust mop 5"x36" </t>
  </si>
  <si>
    <t xml:space="preserve">60" mop handle </t>
  </si>
  <si>
    <t>48" dust mop frame</t>
  </si>
  <si>
    <t>36" dust mop frame</t>
  </si>
  <si>
    <t>Wet Mop</t>
  </si>
  <si>
    <t>Wet Mop Handle</t>
  </si>
  <si>
    <t xml:space="preserve">Lobby Dust Pan </t>
  </si>
  <si>
    <t>Lobby dust broom</t>
  </si>
  <si>
    <t>12" corn broom</t>
  </si>
  <si>
    <t>24" sweeper head</t>
  </si>
  <si>
    <t>60" wood handle</t>
  </si>
  <si>
    <t>10ft step ladder</t>
  </si>
  <si>
    <t>12ft step ladder</t>
  </si>
  <si>
    <t>100FT extention cord</t>
  </si>
  <si>
    <t>50FT extention cord</t>
  </si>
  <si>
    <t>4" ergotex scraper</t>
  </si>
  <si>
    <t>48" scraper handle</t>
  </si>
  <si>
    <t>Washer &amp; Squeegee</t>
  </si>
  <si>
    <t>8" extention pole</t>
  </si>
  <si>
    <t>24ft Extention Ladder</t>
  </si>
  <si>
    <t>14" buffing pads</t>
  </si>
  <si>
    <t>20" buffing pads</t>
  </si>
  <si>
    <t>Air Mover</t>
  </si>
  <si>
    <t>28QT recycling bin</t>
  </si>
  <si>
    <t>23 gal Recycling bin</t>
  </si>
  <si>
    <t>Slim Jim stream</t>
  </si>
  <si>
    <t>Tissue Dispenser</t>
  </si>
  <si>
    <t>Spindle</t>
  </si>
  <si>
    <t>12 Gal Waste Receptacle</t>
  </si>
  <si>
    <t>Mounted napkin disposal</t>
  </si>
  <si>
    <t>additional wall waste receptacle</t>
  </si>
  <si>
    <t>surface mounted napkin disposal</t>
  </si>
  <si>
    <t>Vollrath</t>
  </si>
  <si>
    <t>Wearever</t>
  </si>
  <si>
    <t>Tablecraft</t>
  </si>
  <si>
    <t>Dexter</t>
  </si>
  <si>
    <t>OXO</t>
  </si>
  <si>
    <t>Forschner</t>
  </si>
  <si>
    <t>Rubbermaid</t>
  </si>
  <si>
    <t>Flopac</t>
  </si>
  <si>
    <t>Sparta</t>
  </si>
  <si>
    <t>T-Craft</t>
  </si>
  <si>
    <t>American</t>
  </si>
  <si>
    <t>Best Value</t>
  </si>
  <si>
    <t>Teknor</t>
  </si>
  <si>
    <t>Edlund</t>
  </si>
  <si>
    <t>Cooper</t>
  </si>
  <si>
    <t>Lakeside</t>
  </si>
  <si>
    <t>Channel</t>
  </si>
  <si>
    <t>Curtis</t>
  </si>
  <si>
    <t>Waring</t>
  </si>
  <si>
    <t>Cambro</t>
  </si>
  <si>
    <t>Sterno</t>
  </si>
  <si>
    <t>Uline</t>
  </si>
  <si>
    <t>Kittredge Equipment Comp.</t>
  </si>
  <si>
    <t>Steamtable Pan, SS, Full, 2 1/2"</t>
  </si>
  <si>
    <t>Steamtable Pan, SS, Full, 4"</t>
  </si>
  <si>
    <t>Steamtable Pan, SS, Full, 6"</t>
  </si>
  <si>
    <t>Steamtable Pans, SS, 1/2 x 4"</t>
  </si>
  <si>
    <t>Steamtable Pans, SS, 1/2 x 6"</t>
  </si>
  <si>
    <t>Steamtable Pans, SS, 1/3 x 4"</t>
  </si>
  <si>
    <t>Steamtable Pans, SS, 1/3 x 6"</t>
  </si>
  <si>
    <t>Steamtable Pans, SS, 1/4 x 6"</t>
  </si>
  <si>
    <t>Steamtable Pans, Perf. Full 2"</t>
  </si>
  <si>
    <t>Steamtable Pans, Perf. Full 4"</t>
  </si>
  <si>
    <t>Flat Steamtable Pan Cover, Full</t>
  </si>
  <si>
    <t>Flat Steamtable Pan Cover, 1/2</t>
  </si>
  <si>
    <t>Flat Steamtable Pan Cover, 1/3</t>
  </si>
  <si>
    <t>Flat Steamtable Pan Cover, 1/4</t>
  </si>
  <si>
    <t>Sheet Pan, Full</t>
  </si>
  <si>
    <t>Sheet Pan 1/2</t>
  </si>
  <si>
    <t>SS Mixing Bowl - 3/4 QTS.</t>
  </si>
  <si>
    <t>SS Mixing Bowl - 1 1/2 QTS.</t>
  </si>
  <si>
    <t>SS Mixing Bowl - 4 QTS.</t>
  </si>
  <si>
    <t>SS Mixing Bowl -8 QTS.</t>
  </si>
  <si>
    <t>SS Mixing Bowl - 13 QTS.</t>
  </si>
  <si>
    <t>SS Mixing Bowl - 20 QTS.</t>
  </si>
  <si>
    <t>4 Piece Straight Sided Measuring Spoon Set</t>
  </si>
  <si>
    <t>SS Measuring Cup Set</t>
  </si>
  <si>
    <t>Measuing Pitcher Aluminum, 1 QT.</t>
  </si>
  <si>
    <t>Measuring Pitcher Aluminum, 4 QT.</t>
  </si>
  <si>
    <t>HD 10 1/4" Mesh Strainer</t>
  </si>
  <si>
    <t>HD 6 1/4" Fine Mesh Strainer</t>
  </si>
  <si>
    <t>Utility Fork</t>
  </si>
  <si>
    <t>Vegetable Peelers</t>
  </si>
  <si>
    <t>SS Kitchen Shears</t>
  </si>
  <si>
    <t>Rubber Spoon Spatula</t>
  </si>
  <si>
    <t>Hamburg Turner 4x3</t>
  </si>
  <si>
    <t>Hamburg Turner 6x3</t>
  </si>
  <si>
    <t>Perforated Turner</t>
  </si>
  <si>
    <t>Sandwich Spreader 3 1/2" Scalloped</t>
  </si>
  <si>
    <t>Sandwich Spreader 3 1/2" Smooth</t>
  </si>
  <si>
    <t>Pizza Cutter</t>
  </si>
  <si>
    <t>SS French Whip</t>
  </si>
  <si>
    <t>Piano Wire Whip</t>
  </si>
  <si>
    <t>Pastry Brush 3"</t>
  </si>
  <si>
    <t>Vegetable Brush</t>
  </si>
  <si>
    <t>Pasta Grabber</t>
  </si>
  <si>
    <t>Rolling Pin</t>
  </si>
  <si>
    <t>Tongs 16"</t>
  </si>
  <si>
    <t>Tongs 12"</t>
  </si>
  <si>
    <t>Spoon Solid 11 3/4"</t>
  </si>
  <si>
    <t>Spoon, Splotted 11 3/4"</t>
  </si>
  <si>
    <t>Spoon Solid 13 3/4"</t>
  </si>
  <si>
    <t>Spoon Slotted 13 3/4"</t>
  </si>
  <si>
    <t>Ladle 2 OZ.</t>
  </si>
  <si>
    <t>Ladle 4 OZ.</t>
  </si>
  <si>
    <t>Ladle 6 OZ.</t>
  </si>
  <si>
    <t>HD One Piece Skimmer</t>
  </si>
  <si>
    <t>16 QT. Colaner Aluminum</t>
  </si>
  <si>
    <t>11 QT. Colaner Aluminum</t>
  </si>
  <si>
    <t>Scoop #30 Black 1 OZ.</t>
  </si>
  <si>
    <t>Scoop #24 Red 1 1/3 OZ.</t>
  </si>
  <si>
    <t>Scoop #16 Blue 2 OZ.</t>
  </si>
  <si>
    <t>Scoop #12 Green 2 2/3 OZ.</t>
  </si>
  <si>
    <t>Scoop #8 Grey 4 OZ.</t>
  </si>
  <si>
    <t>Scoop #6 White 5 1/3 OZ.</t>
  </si>
  <si>
    <t>Spoodle Round Solid 4 OZ.</t>
  </si>
  <si>
    <t>Spoodle Round Perf 4 OZ.</t>
  </si>
  <si>
    <t>Spoodle Round Solid 8 OZ.</t>
  </si>
  <si>
    <t>Spoodle Round Perf 8 OZ.</t>
  </si>
  <si>
    <t>Oven Mitts-Ultra</t>
  </si>
  <si>
    <t>Pan Grabbers Qty 36</t>
  </si>
  <si>
    <t>Cutting Boards 18x24</t>
  </si>
  <si>
    <t>Can Openers, Manual</t>
  </si>
  <si>
    <t>2 Speed Can Opener Electric</t>
  </si>
  <si>
    <t>Portion Control Scales 5LB</t>
  </si>
  <si>
    <t>Lettuce King - Lettuce Shredder 1/4" 28 Blade</t>
  </si>
  <si>
    <t>Insta-Slice Tomato Slicer 1/4"</t>
  </si>
  <si>
    <t>Wedgemaster 8 Cut Wedger</t>
  </si>
  <si>
    <t>BucketOpener</t>
  </si>
  <si>
    <t>Food Thermometer-Pocket Test</t>
  </si>
  <si>
    <t>Fridge/Freezer Thermometer</t>
  </si>
  <si>
    <t>Oven/Warmer Thermometer</t>
  </si>
  <si>
    <t>HD SS 3 Shelf Utility Carts</t>
  </si>
  <si>
    <t>End Load Pan Rack 20 Pans Aluminum</t>
  </si>
  <si>
    <t>3 L Air Pot Lever Handle</t>
  </si>
  <si>
    <t>Commercial Coffee Urn Percolating 55 Cups</t>
  </si>
  <si>
    <t>Divider Bars Clear</t>
  </si>
  <si>
    <t>Camware Black Food Pans Full 6"</t>
  </si>
  <si>
    <t>Camware Black Food Pans Full 4"</t>
  </si>
  <si>
    <t>Camware Black Food Pans 1/2 6"</t>
  </si>
  <si>
    <t>Camware Black Food Pans 1/2 4"</t>
  </si>
  <si>
    <t>Camware Black Food Pans 1/3 6"</t>
  </si>
  <si>
    <t>Camware Black Food Pans 1/3 4"</t>
  </si>
  <si>
    <t>Camware Black Food Pans 1/4 6"</t>
  </si>
  <si>
    <t>Camware Black Food Pans 1/4 4"</t>
  </si>
  <si>
    <t>Camware Black Food Pans 1/6 6"</t>
  </si>
  <si>
    <t>Camware Black Food Pans 1/6 4"</t>
  </si>
  <si>
    <t>Canware Clear Handled Lid Full</t>
  </si>
  <si>
    <t>Canware Clear Handled Lid 1/2</t>
  </si>
  <si>
    <t>Canware Clear Handled Lid 1/3</t>
  </si>
  <si>
    <t>Canware Clear Handled Lid 1/4</t>
  </si>
  <si>
    <t>Canware Clear Handled Lid 1/6</t>
  </si>
  <si>
    <t>Slotted Deli Spoon - Black</t>
  </si>
  <si>
    <t xml:space="preserve">11" Deli Spoon </t>
  </si>
  <si>
    <t>Black 1 OZ. Ladle</t>
  </si>
  <si>
    <t>Camwear Tongs - Black</t>
  </si>
  <si>
    <t>Red Vinyl Breakfast Bag 16"X16"X16" w/Window</t>
  </si>
  <si>
    <t>Royal Blue Milk Bag w/Dispensing Flap 15.5"X15.5"X14"</t>
  </si>
  <si>
    <t>Metal Travel Cart w/Bungee Strap</t>
  </si>
  <si>
    <t>Sterlite Latch Storage Tote 37"X21"X19.5"</t>
  </si>
  <si>
    <t>Dust Pan &amp; Broom Combo</t>
  </si>
  <si>
    <t>12: Squeegee (HAND)</t>
  </si>
  <si>
    <t>Black Matting Grease Resistant 5x3</t>
  </si>
  <si>
    <t>S205</t>
  </si>
  <si>
    <t>S242 1/2</t>
  </si>
  <si>
    <t>S286</t>
  </si>
  <si>
    <t>S286-8</t>
  </si>
  <si>
    <t>272-2</t>
  </si>
  <si>
    <t>RP5715</t>
  </si>
  <si>
    <t>KM-17</t>
  </si>
  <si>
    <t>803PG</t>
  </si>
  <si>
    <t>173-724</t>
  </si>
  <si>
    <t>S11-CNSF</t>
  </si>
  <si>
    <t>HD-5</t>
  </si>
  <si>
    <t>403N</t>
  </si>
  <si>
    <t>700-4</t>
  </si>
  <si>
    <t>Lid-Off</t>
  </si>
  <si>
    <t>10-1246</t>
  </si>
  <si>
    <t>25HP</t>
  </si>
  <si>
    <t>24HP</t>
  </si>
  <si>
    <t>544HD</t>
  </si>
  <si>
    <t>401A</t>
  </si>
  <si>
    <t>TLXA3001S000</t>
  </si>
  <si>
    <t>WCU55</t>
  </si>
  <si>
    <t>DIV12135</t>
  </si>
  <si>
    <t>16CW110</t>
  </si>
  <si>
    <t>14CW110</t>
  </si>
  <si>
    <t>26CW110</t>
  </si>
  <si>
    <t>24CW110</t>
  </si>
  <si>
    <t>36CW110</t>
  </si>
  <si>
    <t>34CW110</t>
  </si>
  <si>
    <t>10CWCH135</t>
  </si>
  <si>
    <t>20CWCH135</t>
  </si>
  <si>
    <t>30CWCH135</t>
  </si>
  <si>
    <t>40CWCH135</t>
  </si>
  <si>
    <t>60CWCH135</t>
  </si>
  <si>
    <t>SPOP11CW</t>
  </si>
  <si>
    <t>SPO11CW</t>
  </si>
  <si>
    <t>LD105</t>
  </si>
  <si>
    <t>9GTS</t>
  </si>
  <si>
    <t>S-20511</t>
  </si>
  <si>
    <t>H-7854</t>
  </si>
  <si>
    <t>H-1349</t>
  </si>
  <si>
    <t>H-1703</t>
  </si>
  <si>
    <t>Gopher</t>
  </si>
  <si>
    <t>Rainbow Duraball Footballs</t>
  </si>
  <si>
    <t>Rainbow Duraball Soccer Balls</t>
  </si>
  <si>
    <t>Rainbow Reaction Balls</t>
  </si>
  <si>
    <t>Alley Oop Goals 8 ft.</t>
  </si>
  <si>
    <t>STXball Lacrosse Set</t>
  </si>
  <si>
    <t>Folding Wedge</t>
  </si>
  <si>
    <t>Ultra Fit Circuit Pro Tumbling Station Boards (reg Elem)</t>
  </si>
  <si>
    <t xml:space="preserve">Paddlepro Balls set of 12 </t>
  </si>
  <si>
    <t>Pickle Ball Paddles Set Swinger - Set of 24</t>
  </si>
  <si>
    <t>Ultranet Portable</t>
  </si>
  <si>
    <t>Recreational Shuttlecocks - Case of 120</t>
  </si>
  <si>
    <t>Standard Inflator</t>
  </si>
  <si>
    <t>Rainbow Fitpro Pinnies Rainbow Set X Large - Set of 6</t>
  </si>
  <si>
    <t>Duracoat Foam Dodgeballs Blue 6.3- Set of 6</t>
  </si>
  <si>
    <t xml:space="preserve">Duracoat Foam Dodgeballs red 6.3 - Set of 6 </t>
  </si>
  <si>
    <t>DuraHoop 30" - Set of 12</t>
  </si>
  <si>
    <t>Rainbow Partner Ankle Leg Bands</t>
  </si>
  <si>
    <t>Hi Density Premium Fleece Balls 4" Rainbow - Set of 6</t>
  </si>
  <si>
    <t>Hi Density Premium Fleece Balls 6" Rainbow - Set of 6</t>
  </si>
  <si>
    <t>Screamin Orange Agility Ladders</t>
  </si>
  <si>
    <t>Rainbow Nylon Beanbags 5"</t>
  </si>
  <si>
    <t>ElevAir Deluxe Parachute 35'</t>
  </si>
  <si>
    <t>Supra Rubber Basketballs Size 6</t>
  </si>
  <si>
    <t>Baggo Beanbag Game</t>
  </si>
  <si>
    <t>Rainbow KangaSack Set</t>
  </si>
  <si>
    <t>Angeles Trikes Ages (4-8)</t>
  </si>
  <si>
    <t xml:space="preserve">Rainbow Mighty Mesh Bags Large </t>
  </si>
  <si>
    <t>SoftPlay Rainbow Set</t>
  </si>
  <si>
    <t>Rainbow SoftPlay Individual Balls 10"</t>
  </si>
  <si>
    <t>Relax Fit Mesh Vest Pack Size XL - Pack of 30</t>
  </si>
  <si>
    <t>Ball Inflation Needles - Set of 25 Needles</t>
  </si>
  <si>
    <t>Rainbow Game Play Team Triple Toss</t>
  </si>
  <si>
    <t>PaddlePro Balls White - Set of 12</t>
  </si>
  <si>
    <t>Gopher Victory 1000 Football - Youth</t>
  </si>
  <si>
    <t>Pressurless Tennis Balls - 72 Balls</t>
  </si>
  <si>
    <t>Pillow Polo Ultra Soft Jr. Sets</t>
  </si>
  <si>
    <t>Golf Rainbow Putting Packs - 24 Player</t>
  </si>
  <si>
    <t>Rainbow Toss n Chips Nets</t>
  </si>
  <si>
    <t>Action Team Launch Parachutes</t>
  </si>
  <si>
    <t>Vinyl Cones Rainbow Set 12"H</t>
  </si>
  <si>
    <t>Pro Tuff Half Cones Rainbow Set - 8"D</t>
  </si>
  <si>
    <t>Scoreboards Point Pro Table Top</t>
  </si>
  <si>
    <t>Stopwatches Black</t>
  </si>
  <si>
    <t>Omnikin Six Balls</t>
  </si>
  <si>
    <t>Soft Stix Golf Clubs Putter Set</t>
  </si>
  <si>
    <t xml:space="preserve">Soft Stix Golf Clubs Iron Set </t>
  </si>
  <si>
    <t>Rainbow Putt O Cups Set</t>
  </si>
  <si>
    <t>Sturr Tee Complete Set</t>
  </si>
  <si>
    <t>Sturr Tee Ball Holder</t>
  </si>
  <si>
    <t>SturTee Beach Balls</t>
  </si>
  <si>
    <t>Saucer Slam Set</t>
  </si>
  <si>
    <t>Rainbow EZ Shot Size 5</t>
  </si>
  <si>
    <t>Rainbow Fit Pro Classic Vests Large</t>
  </si>
  <si>
    <t>Rainbow Fit Pro Classic Vests XLarge</t>
  </si>
  <si>
    <t>Ultra Soft Floor Hockey Packs 36"L</t>
  </si>
  <si>
    <t>Ultra Soft Floor Hockey Packs 42"L</t>
  </si>
  <si>
    <t xml:space="preserve">Screamin Classic Coat Super Squeeze Set </t>
  </si>
  <si>
    <t>Spaulding TF1000 Classiz ZK Mens Size 7</t>
  </si>
  <si>
    <t>Spaulding TF1000 Classiz ZK Mens Size 6</t>
  </si>
  <si>
    <t>Brine Phantom Soccer Ball Size 5</t>
  </si>
  <si>
    <t>Rainbow Softplay Volleyball</t>
  </si>
  <si>
    <t>71-576</t>
  </si>
  <si>
    <t>71-574</t>
  </si>
  <si>
    <t>69-492</t>
  </si>
  <si>
    <t>65-135</t>
  </si>
  <si>
    <t>10-726</t>
  </si>
  <si>
    <t>85-679</t>
  </si>
  <si>
    <t>96-574</t>
  </si>
  <si>
    <t>56-035</t>
  </si>
  <si>
    <t>68-742</t>
  </si>
  <si>
    <t>53-417</t>
  </si>
  <si>
    <t>51-169</t>
  </si>
  <si>
    <t>66-028</t>
  </si>
  <si>
    <t>29-592</t>
  </si>
  <si>
    <t>71-518</t>
  </si>
  <si>
    <t>43-505</t>
  </si>
  <si>
    <t>95-532</t>
  </si>
  <si>
    <t>41-518</t>
  </si>
  <si>
    <t>71-535</t>
  </si>
  <si>
    <t>67-665</t>
  </si>
  <si>
    <t>20-536</t>
  </si>
  <si>
    <t>83-904</t>
  </si>
  <si>
    <t>60-041</t>
  </si>
  <si>
    <t>41-884</t>
  </si>
  <si>
    <t>92-566</t>
  </si>
  <si>
    <t>32-003</t>
  </si>
  <si>
    <t>89-766</t>
  </si>
  <si>
    <t>62-195</t>
  </si>
  <si>
    <t>60-723</t>
  </si>
  <si>
    <t>29-573</t>
  </si>
  <si>
    <t>66-622</t>
  </si>
  <si>
    <t>58-931</t>
  </si>
  <si>
    <t>62-362</t>
  </si>
  <si>
    <t>51-111</t>
  </si>
  <si>
    <t>17-957</t>
  </si>
  <si>
    <t>31-088</t>
  </si>
  <si>
    <t>95-498</t>
  </si>
  <si>
    <t>01-520</t>
  </si>
  <si>
    <t>85-877</t>
  </si>
  <si>
    <t>93-011</t>
  </si>
  <si>
    <t>11-005</t>
  </si>
  <si>
    <t>91-134</t>
  </si>
  <si>
    <t>47-015</t>
  </si>
  <si>
    <t>31-075</t>
  </si>
  <si>
    <t>31-074</t>
  </si>
  <si>
    <t>31-158</t>
  </si>
  <si>
    <t>58-207</t>
  </si>
  <si>
    <t>58-250</t>
  </si>
  <si>
    <t>58-208</t>
  </si>
  <si>
    <t>58-180</t>
  </si>
  <si>
    <t>62-147</t>
  </si>
  <si>
    <t>29-235</t>
  </si>
  <si>
    <t>29-476</t>
  </si>
  <si>
    <t>17-478</t>
  </si>
  <si>
    <t>17-997</t>
  </si>
  <si>
    <t>47-057</t>
  </si>
  <si>
    <t>60-069</t>
  </si>
  <si>
    <t>60-070</t>
  </si>
  <si>
    <t>62-217</t>
  </si>
  <si>
    <t>60-510</t>
  </si>
  <si>
    <t>Flaghouse</t>
  </si>
  <si>
    <t>Southpaw</t>
  </si>
  <si>
    <t>gopher</t>
  </si>
  <si>
    <t>Therapro</t>
  </si>
  <si>
    <t>FlagHouse Jogging Trampoline</t>
  </si>
  <si>
    <t>Flaghouse Jogging Trampoline Safety Bar</t>
  </si>
  <si>
    <t>Flaghouse Graduated Steps</t>
  </si>
  <si>
    <t>Skill Builders Therapist Starter Kit 1</t>
  </si>
  <si>
    <t>Extra Heavy Duty Institutional Crawl Tunnel</t>
  </si>
  <si>
    <t>Flaghouse Colored Fleece Ball Set-4"</t>
  </si>
  <si>
    <t>Flaghouse Soft Toss Set</t>
  </si>
  <si>
    <t>Taxi Roller</t>
  </si>
  <si>
    <t>Sensory Play Set</t>
  </si>
  <si>
    <t>Playground Balls Set - Yellow</t>
  </si>
  <si>
    <t xml:space="preserve">Math Ball </t>
  </si>
  <si>
    <t>Cando Peanut 20"</t>
  </si>
  <si>
    <t>Cando Weighter Balls Set</t>
  </si>
  <si>
    <t>Flying Colors Beanbag Set</t>
  </si>
  <si>
    <t>Movement Scarves - Dz</t>
  </si>
  <si>
    <t>Adjustable Scooter Board</t>
  </si>
  <si>
    <t>Sport Model Roller Racer</t>
  </si>
  <si>
    <t>Small Rocker Board</t>
  </si>
  <si>
    <t>55cm Theraband Exercise Ball</t>
  </si>
  <si>
    <t>65cm Theraband Exercise Ball</t>
  </si>
  <si>
    <t>75cm Theraband Exercise Ball</t>
  </si>
  <si>
    <t>50cm Peanut</t>
  </si>
  <si>
    <t>60cm Peanut</t>
  </si>
  <si>
    <t>Economy Rainbow Folding Mat</t>
  </si>
  <si>
    <t>Fitball Balance Disc</t>
  </si>
  <si>
    <t>Tadpole Swing</t>
  </si>
  <si>
    <t>Sling Seat</t>
  </si>
  <si>
    <t>Child Cocoon Swing</t>
  </si>
  <si>
    <t>Safety Snap</t>
  </si>
  <si>
    <t>Suspension and Height Adjustment Kit</t>
  </si>
  <si>
    <t>Small/Medium Weighted Compression Vest</t>
  </si>
  <si>
    <t>Animal Print Weighted Lap Belt</t>
  </si>
  <si>
    <t>Cheetah Print Weighted Lap Belt</t>
  </si>
  <si>
    <t>Small Weighted Shoe Pockets</t>
  </si>
  <si>
    <t>Manual Dexterity Vest</t>
  </si>
  <si>
    <t>Weighted Pencil Set</t>
  </si>
  <si>
    <t>Weighted Washable Body Blanket</t>
  </si>
  <si>
    <t>First Cut Adaptive Scissors</t>
  </si>
  <si>
    <t>Finger Fidget Pencils/12</t>
  </si>
  <si>
    <t>1lb. Green Theraputty</t>
  </si>
  <si>
    <t>Heavy Blue Resistance Bands</t>
  </si>
  <si>
    <t>Wobble Board</t>
  </si>
  <si>
    <t>Wilbanger Therapressure Brush</t>
  </si>
  <si>
    <t>Balance Ball No Roll Weighted Seat</t>
  </si>
  <si>
    <t>Bouncy Band for Chair</t>
  </si>
  <si>
    <t>Dycem</t>
  </si>
  <si>
    <t>Chew Ease Pencil Topper (3)</t>
  </si>
  <si>
    <t>Unflavored Yellow Chew Stixx Pencil Topper</t>
  </si>
  <si>
    <t>InReach Teacher Boards</t>
  </si>
  <si>
    <t>Rainbow Nubz Balls</t>
  </si>
  <si>
    <t>UltraFit Core Balane Discs</t>
  </si>
  <si>
    <t>Rainbow Classic Coat Squeeze Activity Ball</t>
  </si>
  <si>
    <t>Rainbow Medium Density Fleece Balls</t>
  </si>
  <si>
    <t xml:space="preserve">Rainbow Playground Balls </t>
  </si>
  <si>
    <t>Rainbow Kowabunga Beach Balls</t>
  </si>
  <si>
    <t>Team Beanbag Set</t>
  </si>
  <si>
    <t>Rainbow Juggle Scarves</t>
  </si>
  <si>
    <t>Rainbow Bulls-Eye Velcro Catch Sets</t>
  </si>
  <si>
    <t>Angeles Trike</t>
  </si>
  <si>
    <t>Poly Spots</t>
  </si>
  <si>
    <t>Chinese Jump Rope</t>
  </si>
  <si>
    <t>Beanbag Game Mats</t>
  </si>
  <si>
    <t>Balance Master</t>
  </si>
  <si>
    <t>The Spooner Balance Trainer</t>
  </si>
  <si>
    <t>Foam Bowling Set</t>
  </si>
  <si>
    <t>Rainbow Protect R-Paddle</t>
  </si>
  <si>
    <t>Ultra Play Basketball</t>
  </si>
  <si>
    <t>EZ Hoop Height Adjustable System</t>
  </si>
  <si>
    <t>Easton Square It Up</t>
  </si>
  <si>
    <t>Foam Baseball Bat</t>
  </si>
  <si>
    <t>Half-Cones</t>
  </si>
  <si>
    <t>Deluxe Inflator</t>
  </si>
  <si>
    <t>Ball Inflation Needles</t>
  </si>
  <si>
    <t>Rainbow Mighty Mesh Bag</t>
  </si>
  <si>
    <t>10-325</t>
  </si>
  <si>
    <t>71-750</t>
  </si>
  <si>
    <t>71-300-306</t>
  </si>
  <si>
    <t>20-043</t>
  </si>
  <si>
    <t>85-355</t>
  </si>
  <si>
    <t>71-016</t>
  </si>
  <si>
    <t>71-015</t>
  </si>
  <si>
    <t>71-014</t>
  </si>
  <si>
    <t>91-078</t>
  </si>
  <si>
    <t>0100</t>
  </si>
  <si>
    <t>2274A</t>
  </si>
  <si>
    <t>290020-12</t>
  </si>
  <si>
    <t>87-053</t>
  </si>
  <si>
    <t>68-302</t>
  </si>
  <si>
    <t>THS10202-6</t>
  </si>
  <si>
    <t>CS49213</t>
  </si>
  <si>
    <t>THC49205</t>
  </si>
  <si>
    <t>TAG0121</t>
  </si>
  <si>
    <t>THS8124</t>
  </si>
  <si>
    <t>THS44611</t>
  </si>
  <si>
    <t>49-015</t>
  </si>
  <si>
    <t>72-040</t>
  </si>
  <si>
    <t>91-082</t>
  </si>
  <si>
    <t>47-076</t>
  </si>
  <si>
    <t>47-074</t>
  </si>
  <si>
    <t>47-072</t>
  </si>
  <si>
    <t>71-270</t>
  </si>
  <si>
    <t>71-592</t>
  </si>
  <si>
    <t>20-283</t>
  </si>
  <si>
    <t>58-487</t>
  </si>
  <si>
    <t>93-025</t>
  </si>
  <si>
    <t>31-219</t>
  </si>
  <si>
    <t>58-028</t>
  </si>
  <si>
    <t>10-747</t>
  </si>
  <si>
    <t>68-553</t>
  </si>
  <si>
    <t>11-846</t>
  </si>
  <si>
    <t>56-042</t>
  </si>
  <si>
    <t>71-912</t>
  </si>
  <si>
    <t>65-064</t>
  </si>
  <si>
    <t>02-688</t>
  </si>
  <si>
    <t>42-029</t>
  </si>
  <si>
    <t>93-012</t>
  </si>
  <si>
    <t>66-455</t>
  </si>
  <si>
    <t xml:space="preserve">WB MASON </t>
  </si>
  <si>
    <t xml:space="preserve">Laminator.com </t>
  </si>
  <si>
    <t>WB MASON</t>
  </si>
  <si>
    <t>school speciality</t>
  </si>
  <si>
    <t>FEL5227201</t>
  </si>
  <si>
    <t>RL-2700 Plus</t>
  </si>
  <si>
    <t>TCC-LWS</t>
  </si>
  <si>
    <t>MMMC38BK</t>
  </si>
  <si>
    <t>SWI39002</t>
  </si>
  <si>
    <t>SWI44401S</t>
  </si>
  <si>
    <t>1295562</t>
  </si>
  <si>
    <t>SWI74015</t>
  </si>
  <si>
    <t>UNV92008</t>
  </si>
  <si>
    <t>SVTMBE31400</t>
  </si>
  <si>
    <t>ANN04100</t>
  </si>
  <si>
    <t xml:space="preserve">ANN642605 </t>
  </si>
  <si>
    <t>CSC11135CLGG1</t>
  </si>
  <si>
    <t xml:space="preserve">MATMP50 </t>
  </si>
  <si>
    <t>ROL22211ELD</t>
  </si>
  <si>
    <t>1516334</t>
  </si>
  <si>
    <t>Bookbinding Machines</t>
  </si>
  <si>
    <t xml:space="preserve">Laminators </t>
  </si>
  <si>
    <t>Laminator Stand</t>
  </si>
  <si>
    <t>tape dispensers</t>
  </si>
  <si>
    <t>heavy duty stapler</t>
  </si>
  <si>
    <t>staplers</t>
  </si>
  <si>
    <t xml:space="preserve">Electric Pencil Sharpner </t>
  </si>
  <si>
    <t xml:space="preserve">3 hole punch </t>
  </si>
  <si>
    <t xml:space="preserve">Adult Scissors </t>
  </si>
  <si>
    <t xml:space="preserve">American Flag - Floor kit </t>
  </si>
  <si>
    <t xml:space="preserve">American Flag - classroom </t>
  </si>
  <si>
    <t xml:space="preserve">American Flag - classroom Holder </t>
  </si>
  <si>
    <t xml:space="preserve">Folding Step Stool </t>
  </si>
  <si>
    <t xml:space="preserve">Heavy Duty Hole Punch </t>
  </si>
  <si>
    <t xml:space="preserve">Stackable Wire Paper Tray </t>
  </si>
  <si>
    <t>Globe</t>
  </si>
  <si>
    <t>Baby Doll Crib</t>
  </si>
  <si>
    <t>Carson Dellosa Publishing Original Pocket Chart</t>
  </si>
  <si>
    <t>Chart Easel</t>
  </si>
  <si>
    <t>classroom supply caddie</t>
  </si>
  <si>
    <t xml:space="preserve">Drying Rack - Countertop </t>
  </si>
  <si>
    <t>Listening Center</t>
  </si>
  <si>
    <t>Teaching easel</t>
  </si>
  <si>
    <t>Storage Bins w/ Covers</t>
  </si>
  <si>
    <t xml:space="preserve">Clear bins </t>
  </si>
  <si>
    <t xml:space="preserve">Doll High Chair </t>
  </si>
  <si>
    <t xml:space="preserve">Rolling Cart </t>
  </si>
  <si>
    <t>Rolling shelf Cart</t>
  </si>
  <si>
    <t>Mobile Baskets</t>
  </si>
  <si>
    <t xml:space="preserve">10 Drawer Stroage Bin </t>
  </si>
  <si>
    <t xml:space="preserve">Utility Cart </t>
  </si>
  <si>
    <t>Kids Basic Concepts</t>
  </si>
  <si>
    <t>Alphabet Circles</t>
  </si>
  <si>
    <t xml:space="preserve">Kids Simple shapes </t>
  </si>
  <si>
    <t>Colorfull Circles ABC 123</t>
  </si>
  <si>
    <t xml:space="preserve">Alphabet Animals </t>
  </si>
  <si>
    <t>World Map</t>
  </si>
  <si>
    <t xml:space="preserve">Fun with Music </t>
  </si>
  <si>
    <t>Alphabet Squares</t>
  </si>
  <si>
    <t xml:space="preserve">Book Cart </t>
  </si>
  <si>
    <t>Tote tray</t>
  </si>
  <si>
    <t>Sleep mats Storage Cart</t>
  </si>
  <si>
    <t xml:space="preserve">2" Mats </t>
  </si>
  <si>
    <t xml:space="preserve">Step Stools </t>
  </si>
  <si>
    <t xml:space="preserve">Safety Ladder </t>
  </si>
  <si>
    <t>Large Storage Tote</t>
  </si>
  <si>
    <t>Small Storage Tote</t>
  </si>
  <si>
    <t>Jumbo Cardboard Blocks</t>
  </si>
  <si>
    <t>Kid-Tough Trucks</t>
  </si>
  <si>
    <t>Lakeshore Career Costume Set</t>
  </si>
  <si>
    <t>Pretend &amp; Play Mailbox</t>
  </si>
  <si>
    <t>Pet Vet Center</t>
  </si>
  <si>
    <t>Light Table Manipulative Center</t>
  </si>
  <si>
    <t>Childcraft Multicultural Play Food Set 41 Pieces</t>
  </si>
  <si>
    <t>Childcraft Basic Nutrition Food Set 44 Pieces</t>
  </si>
  <si>
    <t xml:space="preserve">Childcraft Housecleaning Stand with 5 Tools </t>
  </si>
  <si>
    <t>Learning Resources Pretend and Play Calculator Cash Register Set of 73</t>
  </si>
  <si>
    <t>School Smart Play Kitchen Dishes Pack 4 Settings Assorted Colors 55 Pieces</t>
  </si>
  <si>
    <t>Learning Resources Pretend and Play Cooking Set 10 Pieces</t>
  </si>
  <si>
    <t>Learning Resources Pretend and Play Sliceable Fruits and Veggies Set of 23</t>
  </si>
  <si>
    <t>Dantoy Toddler Cookware and Dish Set Assorted Colors 42 Pieces</t>
  </si>
  <si>
    <t>Melissa &amp; Doug Let's Play House Play Set 9 Pieces</t>
  </si>
  <si>
    <t>Dexter Toys Chef Costume</t>
  </si>
  <si>
    <t>Miniland Doll All-Season Fashion Clothing 15inches Set of 6</t>
  </si>
  <si>
    <t>Miniland Multi-Ethnic Dolls 15inches Set of 8</t>
  </si>
  <si>
    <t>Miniland Summer and Winter Doll Pajamas 15 inches Set of 4</t>
  </si>
  <si>
    <t>Childcraft Multi-Thnic Family Figures Kit Vinyl Set of 32</t>
  </si>
  <si>
    <t>Childcraft Dollhouse Furniture Indoor Set 6 Rooms Multicolored 28 Pieces</t>
  </si>
  <si>
    <t>Childcraft Sand and Water Toys Play  Package Assorted Colors 99 Pieces</t>
  </si>
  <si>
    <t>Learning Advantage Ino Complete Light Table Accessory Set 4 Pieces</t>
  </si>
  <si>
    <t>1528601</t>
  </si>
  <si>
    <t>076779</t>
  </si>
  <si>
    <t>278920</t>
  </si>
  <si>
    <t>1544127</t>
  </si>
  <si>
    <t>202691</t>
  </si>
  <si>
    <t>2005715</t>
  </si>
  <si>
    <t>154749</t>
  </si>
  <si>
    <t>1528608</t>
  </si>
  <si>
    <t>ALEFM642212G</t>
  </si>
  <si>
    <t>ecr2070bk</t>
  </si>
  <si>
    <t>12248004</t>
  </si>
  <si>
    <t>116900</t>
  </si>
  <si>
    <t>RCP345700BLA</t>
  </si>
  <si>
    <t>2003231</t>
  </si>
  <si>
    <t>1549595</t>
  </si>
  <si>
    <t>1396517</t>
  </si>
  <si>
    <t>5000265</t>
  </si>
  <si>
    <t>1595565</t>
  </si>
  <si>
    <t>1549763</t>
  </si>
  <si>
    <t>1456752</t>
  </si>
  <si>
    <t>7067050</t>
  </si>
  <si>
    <t>1497710</t>
  </si>
  <si>
    <t>1463337</t>
  </si>
  <si>
    <t>1599805</t>
  </si>
  <si>
    <t>1491164</t>
  </si>
  <si>
    <t>CTN1003R1820A1</t>
  </si>
  <si>
    <t xml:space="preserve">14978006 </t>
  </si>
  <si>
    <t xml:space="preserve"> 19858606 </t>
  </si>
  <si>
    <t>CB214</t>
  </si>
  <si>
    <t>TR220X</t>
  </si>
  <si>
    <t>LC890X</t>
  </si>
  <si>
    <t>LA815</t>
  </si>
  <si>
    <t>HH718</t>
  </si>
  <si>
    <t>LC590X</t>
  </si>
  <si>
    <t>2023861</t>
  </si>
  <si>
    <t>074667</t>
  </si>
  <si>
    <t>238808</t>
  </si>
  <si>
    <t>067739</t>
  </si>
  <si>
    <t>367557</t>
  </si>
  <si>
    <t>1328565</t>
  </si>
  <si>
    <t>075047</t>
  </si>
  <si>
    <t>1594214</t>
  </si>
  <si>
    <t>396950</t>
  </si>
  <si>
    <t>2006300</t>
  </si>
  <si>
    <t>1576272</t>
  </si>
  <si>
    <t>2006298</t>
  </si>
  <si>
    <t>1387273</t>
  </si>
  <si>
    <t>1381279</t>
  </si>
  <si>
    <t>204103</t>
  </si>
  <si>
    <t>2009666</t>
  </si>
  <si>
    <t>School Specialty</t>
  </si>
  <si>
    <t xml:space="preserve">School Speciality </t>
  </si>
  <si>
    <t>wb mason</t>
  </si>
  <si>
    <t>Home depot</t>
  </si>
  <si>
    <t>Home Depot</t>
  </si>
  <si>
    <t>Lakeshore</t>
  </si>
  <si>
    <t>HOME DEPOT</t>
  </si>
  <si>
    <t>WB mason</t>
  </si>
  <si>
    <t>Stacking Storage bin</t>
  </si>
  <si>
    <t xml:space="preserve">Folding Tables </t>
  </si>
  <si>
    <t>Ellison Prestige Pro Cutting</t>
  </si>
  <si>
    <t xml:space="preserve">Scissor Lift </t>
  </si>
  <si>
    <t xml:space="preserve">Paper Shredder </t>
  </si>
  <si>
    <t xml:space="preserve">Storage Cart </t>
  </si>
  <si>
    <t xml:space="preserve">4 High File Cabinet </t>
  </si>
  <si>
    <t>Refridgerator</t>
  </si>
  <si>
    <t xml:space="preserve">Interlocking Book bin </t>
  </si>
  <si>
    <t xml:space="preserve">Storage Cabinets </t>
  </si>
  <si>
    <t>QUS270CL</t>
  </si>
  <si>
    <t>OFMESS5072</t>
  </si>
  <si>
    <t>GS-2632</t>
  </si>
  <si>
    <t>APLW505MH</t>
  </si>
  <si>
    <t>FEL3229901</t>
  </si>
  <si>
    <t>WRT518SZFM</t>
  </si>
  <si>
    <t>TNN7224BK</t>
  </si>
  <si>
    <t>order placed in 3/2021</t>
  </si>
  <si>
    <t>side rail</t>
  </si>
  <si>
    <t>098G541</t>
  </si>
  <si>
    <t xml:space="preserve">Pots and Pans </t>
  </si>
  <si>
    <t>Kettle accessories</t>
  </si>
  <si>
    <t>1609449</t>
  </si>
  <si>
    <t>Amazon</t>
  </si>
  <si>
    <t xml:space="preserve">yardmax </t>
  </si>
  <si>
    <t>tool box</t>
  </si>
  <si>
    <t>toilet bowl mop</t>
  </si>
  <si>
    <t>20in buff pads</t>
  </si>
  <si>
    <t>floor cleaner 2.5 gal</t>
  </si>
  <si>
    <t>20 in 2 speed floor machine</t>
  </si>
  <si>
    <t xml:space="preserve">mighty lock high speed pad driver </t>
  </si>
  <si>
    <t>nor 54279</t>
  </si>
  <si>
    <t>eco 6101948</t>
  </si>
  <si>
    <t>hwk f03-20-01</t>
  </si>
  <si>
    <t>hwk a0011-1</t>
  </si>
  <si>
    <t>4" replacement blades</t>
  </si>
  <si>
    <t>lag ungrb10c</t>
  </si>
  <si>
    <t>9" level</t>
  </si>
  <si>
    <t>h38mts tool set</t>
  </si>
  <si>
    <t>hammer</t>
  </si>
  <si>
    <t>screw driver</t>
  </si>
  <si>
    <t>pliers</t>
  </si>
  <si>
    <t>magnetic level</t>
  </si>
  <si>
    <t>unityl knife</t>
  </si>
  <si>
    <t>wrench set</t>
  </si>
  <si>
    <t>drill driver</t>
  </si>
  <si>
    <t xml:space="preserve">washer </t>
  </si>
  <si>
    <t>dryer</t>
  </si>
  <si>
    <t>ss wash machine hose</t>
  </si>
  <si>
    <t>dryer duct</t>
  </si>
  <si>
    <t>dryer cord</t>
  </si>
  <si>
    <t>MSBA projected: 735
Actual Enrollment:778</t>
  </si>
  <si>
    <t xml:space="preserve">09/2020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</si>
</sst>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quot;$&quot;#,##0.00"/>
    <numFmt numFmtId="165" formatCode="[$$-409]#,##0.00_);\([$$-409]#,##0.00\)"/>
  </numFmts>
  <fonts count="58">
    <font>
      <sz val="11"/>
      <color theme="1"/>
      <name val="Calibri"/>
      <family val="2"/>
      <scheme val="minor"/>
    </font>
    <font>
      <b/>
      <sz val="18"/>
      <color theme="1"/>
      <name val="Palatino Linotype"/>
      <family val="1"/>
    </font>
    <font>
      <b/>
      <sz val="14"/>
      <color theme="1"/>
      <name val="Palatino Linotype"/>
      <family val="1"/>
    </font>
    <font>
      <sz val="11"/>
      <color theme="1"/>
      <name val="Palatino Linotype"/>
      <family val="1"/>
    </font>
    <font>
      <b/>
      <sz val="12"/>
      <color theme="1"/>
      <name val="Palatino Linotype"/>
      <family val="1"/>
    </font>
    <font>
      <b/>
      <sz val="12"/>
      <color theme="1"/>
      <name val="Calibri"/>
      <family val="2"/>
      <scheme val="minor"/>
    </font>
    <font>
      <sz val="12"/>
      <color theme="1"/>
      <name val="Palatino Linotype"/>
      <family val="1"/>
    </font>
    <font>
      <sz val="11"/>
      <color rgb="FFFF0000"/>
      <name val="Palatino Linotype"/>
      <family val="1"/>
    </font>
    <font>
      <sz val="11"/>
      <name val="Palatino Linotype"/>
      <family val="1"/>
    </font>
    <font>
      <b/>
      <sz val="22"/>
      <name val="Times New Roman"/>
      <family val="1"/>
    </font>
    <font>
      <sz val="11"/>
      <color theme="1"/>
      <name val="Times New Roman"/>
      <family val="1"/>
    </font>
    <font>
      <sz val="12"/>
      <color theme="1"/>
      <name val="Times New Roman"/>
      <family val="1"/>
    </font>
    <font>
      <sz val="11"/>
      <color theme="1"/>
      <name val="Calibri"/>
      <family val="2"/>
      <scheme val="minor"/>
    </font>
    <font>
      <b/>
      <sz val="11"/>
      <color theme="0"/>
      <name val="Times New Roman"/>
      <family val="1"/>
    </font>
    <font>
      <b/>
      <sz val="22"/>
      <name val="Calibri"/>
      <family val="2"/>
      <scheme val="minor"/>
    </font>
    <font>
      <b/>
      <sz val="14"/>
      <color theme="1"/>
      <name val="Calibri"/>
      <family val="2"/>
      <scheme val="minor"/>
    </font>
    <font>
      <b/>
      <sz val="16"/>
      <color theme="1"/>
      <name val="Calibri"/>
      <family val="2"/>
      <scheme val="minor"/>
    </font>
    <font>
      <b/>
      <sz val="11"/>
      <color rgb="FFFF0000"/>
      <name val="Calibri"/>
      <family val="2"/>
      <scheme val="minor"/>
    </font>
    <font>
      <sz val="12"/>
      <color theme="1"/>
      <name val="Calibri"/>
      <family val="2"/>
      <scheme val="minor"/>
    </font>
    <font>
      <b/>
      <sz val="18"/>
      <color rgb="FF00B050"/>
      <name val="Calibri"/>
      <family val="2"/>
      <scheme val="minor"/>
    </font>
    <font>
      <b/>
      <sz val="18"/>
      <color theme="1"/>
      <name val="Calibri"/>
      <family val="2"/>
      <scheme val="minor"/>
    </font>
    <font>
      <b/>
      <sz val="20"/>
      <name val="Calibri"/>
      <family val="2"/>
      <scheme val="minor"/>
    </font>
    <font>
      <u val="double"/>
      <sz val="12"/>
      <color theme="1"/>
      <name val="Calibri"/>
      <family val="2"/>
      <scheme val="minor"/>
    </font>
    <font>
      <b/>
      <sz val="11"/>
      <color theme="1"/>
      <name val="Calibri"/>
      <family val="2"/>
      <scheme val="minor"/>
    </font>
    <font>
      <b/>
      <sz val="11"/>
      <name val="Calibri"/>
      <family val="2"/>
      <scheme val="minor"/>
    </font>
    <font>
      <b/>
      <i/>
      <sz val="11"/>
      <name val="Calibri"/>
      <family val="2"/>
      <scheme val="minor"/>
    </font>
    <font>
      <b/>
      <i/>
      <sz val="11"/>
      <color theme="1"/>
      <name val="Calibri"/>
      <family val="2"/>
      <scheme val="minor"/>
    </font>
    <font>
      <b/>
      <sz val="11"/>
      <name val="Times New Roman"/>
      <family val="1"/>
    </font>
    <font>
      <sz val="11"/>
      <name val="Calibri"/>
      <family val="2"/>
      <scheme val="minor"/>
    </font>
    <font>
      <i/>
      <sz val="11"/>
      <name val="Calibri"/>
      <family val="2"/>
      <scheme val="minor"/>
    </font>
    <font>
      <i/>
      <sz val="11"/>
      <color theme="1"/>
      <name val="Calibri"/>
      <family val="2"/>
      <scheme val="minor"/>
    </font>
    <font>
      <b/>
      <u/>
      <sz val="18"/>
      <color theme="1"/>
      <name val="Calibri"/>
      <family val="2"/>
      <scheme val="minor"/>
    </font>
    <font>
      <b/>
      <sz val="24"/>
      <color theme="0"/>
      <name val="Calibri"/>
      <family val="2"/>
      <scheme val="minor"/>
    </font>
    <font>
      <sz val="11"/>
      <color rgb="FFFF0000"/>
      <name val="Calibri"/>
      <family val="2"/>
      <scheme val="minor"/>
    </font>
    <font>
      <sz val="11"/>
      <color rgb="FF000000"/>
      <name val="Calibri"/>
      <family val="2"/>
    </font>
    <font>
      <sz val="11"/>
      <color theme="1"/>
      <name val="Calibri"/>
      <family val="2"/>
    </font>
    <font>
      <sz val="9"/>
      <color rgb="FF2E2E2E"/>
      <name val="Arial"/>
      <family val="2"/>
    </font>
    <font>
      <sz val="11"/>
      <name val="Calibri"/>
      <family val="2"/>
    </font>
    <font>
      <sz val="11"/>
      <color theme="1"/>
      <name val="Calibri"/>
      <family val="2"/>
    </font>
    <font>
      <sz val="11"/>
      <color rgb="FF000000"/>
      <name val="Calibri"/>
      <family val="2"/>
    </font>
    <font>
      <sz val="9"/>
      <color rgb="FF2E2E2E"/>
      <name val="Arial"/>
      <family val="2"/>
    </font>
    <font>
      <sz val="10"/>
      <color theme="1"/>
      <name val="Verdana"/>
      <family val="2"/>
    </font>
    <font>
      <sz val="11"/>
      <color rgb="FF000000"/>
      <name val="Arial"/>
      <family val="2"/>
    </font>
    <font>
      <sz val="9"/>
      <color rgb="FF000000"/>
      <name val="Roboto"/>
    </font>
    <font>
      <sz val="10"/>
      <color theme="1"/>
      <name val="Arial"/>
      <family val="2"/>
    </font>
    <font>
      <sz val="12"/>
      <color rgb="FF000000"/>
      <name val="Calibri"/>
      <family val="2"/>
    </font>
    <font>
      <sz val="10"/>
      <color rgb="FF444444"/>
      <name val="Inherit"/>
    </font>
    <font>
      <sz val="11"/>
      <color rgb="FF000000"/>
      <name val="Arial"/>
      <family val="2"/>
    </font>
    <font>
      <sz val="10"/>
      <color rgb="FF333333"/>
      <name val="Arial"/>
      <family val="2"/>
    </font>
    <font>
      <sz val="10"/>
      <color rgb="FF000000"/>
      <name val="Arial"/>
      <family val="2"/>
    </font>
    <font>
      <sz val="10"/>
      <color theme="1"/>
      <name val="Arial"/>
      <family val="2"/>
    </font>
    <font>
      <sz val="10"/>
      <color rgb="FF000000"/>
      <name val="Montserrat"/>
    </font>
    <font>
      <u/>
      <sz val="11"/>
      <color rgb="FF0000FF"/>
      <name val="Arial"/>
      <family val="2"/>
    </font>
    <font>
      <sz val="11"/>
      <name val="Arial"/>
      <family val="2"/>
    </font>
    <font>
      <sz val="9"/>
      <color theme="1"/>
      <name val="Roboto"/>
    </font>
    <font>
      <i/>
      <sz val="11"/>
      <name val="Arial"/>
      <family val="2"/>
    </font>
    <font>
      <sz val="11"/>
      <name val="MuseoSans-300"/>
    </font>
    <font>
      <sz val="12"/>
      <name val="Calibri"/>
      <family val="2"/>
      <scheme val="minor"/>
    </font>
  </fonts>
  <fills count="20">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8"/>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rgb="FF5CA927"/>
        <bgColor indexed="64"/>
      </patternFill>
    </fill>
    <fill>
      <patternFill patternType="solid">
        <fgColor theme="0" tint="-4.9989318521683403E-2"/>
        <bgColor indexed="64"/>
      </patternFill>
    </fill>
    <fill>
      <patternFill patternType="solid">
        <fgColor theme="8"/>
        <bgColor theme="8"/>
      </patternFill>
    </fill>
    <fill>
      <patternFill patternType="solid">
        <fgColor theme="8" tint="0.79998168889431442"/>
        <bgColor theme="8" tint="0.79998168889431442"/>
      </patternFill>
    </fill>
    <fill>
      <patternFill patternType="solid">
        <fgColor rgb="FFFFFFFF"/>
        <bgColor rgb="FFFFFFFF"/>
      </patternFill>
    </fill>
    <fill>
      <patternFill patternType="solid">
        <fgColor rgb="FFEFEFEF"/>
        <bgColor rgb="FFEFEFEF"/>
      </patternFill>
    </fill>
    <fill>
      <patternFill patternType="solid">
        <fgColor theme="0"/>
        <bgColor theme="0"/>
      </patternFill>
    </fill>
    <fill>
      <patternFill patternType="solid">
        <fgColor theme="0"/>
        <bgColor rgb="FFE6B8AF"/>
      </patternFill>
    </fill>
    <fill>
      <patternFill patternType="solid">
        <fgColor theme="0"/>
        <bgColor rgb="FFF4CCCC"/>
      </patternFill>
    </fill>
    <fill>
      <patternFill patternType="solid">
        <fgColor theme="0"/>
        <bgColor rgb="FFFFFFFF"/>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right style="thick">
        <color indexed="64"/>
      </right>
      <top/>
      <bottom/>
      <diagonal/>
    </border>
    <border>
      <left style="thick">
        <color indexed="64"/>
      </left>
      <right/>
      <top/>
      <bottom/>
      <diagonal/>
    </border>
    <border>
      <left style="thin">
        <color theme="8" tint="0.39997558519241921"/>
      </left>
      <right/>
      <top style="thin">
        <color theme="8" tint="0.39997558519241921"/>
      </top>
      <bottom/>
      <diagonal/>
    </border>
    <border>
      <left/>
      <right/>
      <top style="thin">
        <color theme="8" tint="0.39997558519241921"/>
      </top>
      <bottom/>
      <diagonal/>
    </border>
    <border>
      <left/>
      <right style="thin">
        <color theme="8" tint="0.39997558519241921"/>
      </right>
      <top style="thin">
        <color theme="8" tint="0.39997558519241921"/>
      </top>
      <bottom/>
      <diagonal/>
    </border>
    <border>
      <left style="thin">
        <color theme="8" tint="0.39997558519241921"/>
      </left>
      <right/>
      <top/>
      <bottom/>
      <diagonal/>
    </border>
    <border>
      <left/>
      <right style="thin">
        <color theme="8" tint="0.39997558519241921"/>
      </right>
      <top/>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medium">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bottom style="thin">
        <color indexed="64"/>
      </bottom>
      <diagonal/>
    </border>
    <border>
      <left style="thin">
        <color indexed="64"/>
      </left>
      <right/>
      <top style="thick">
        <color indexed="64"/>
      </top>
      <bottom style="medium">
        <color indexed="64"/>
      </bottom>
      <diagonal/>
    </border>
    <border>
      <left/>
      <right style="thin">
        <color indexed="64"/>
      </right>
      <top style="thick">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ck">
        <color rgb="FF00FF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rgb="FF000000"/>
      </bottom>
      <diagonal/>
    </border>
    <border>
      <left/>
      <right style="thin">
        <color indexed="64"/>
      </right>
      <top style="medium">
        <color indexed="64"/>
      </top>
      <bottom style="thin">
        <color rgb="FF000000"/>
      </bottom>
      <diagonal/>
    </border>
    <border>
      <left style="thin">
        <color indexed="64"/>
      </left>
      <right/>
      <top style="thin">
        <color indexed="64"/>
      </top>
      <bottom style="thin">
        <color rgb="FF000000"/>
      </bottom>
      <diagonal/>
    </border>
    <border>
      <left/>
      <right style="thin">
        <color rgb="FF000000"/>
      </right>
      <top style="thin">
        <color indexed="64"/>
      </top>
      <bottom style="thin">
        <color rgb="FF000000"/>
      </bottom>
      <diagonal/>
    </border>
    <border>
      <left/>
      <right style="thick">
        <color indexed="64"/>
      </right>
      <top style="thin">
        <color indexed="64"/>
      </top>
      <bottom style="thick">
        <color indexed="64"/>
      </bottom>
      <diagonal/>
    </border>
  </borders>
  <cellStyleXfs count="2">
    <xf numFmtId="0" fontId="0" fillId="0" borderId="0"/>
    <xf numFmtId="44" fontId="12" fillId="0" borderId="0" applyFont="0" applyFill="0" applyBorder="0" applyAlignment="0" applyProtection="0"/>
  </cellStyleXfs>
  <cellXfs count="530">
    <xf numFmtId="0" fontId="0" fillId="0" borderId="0" xfId="0"/>
    <xf numFmtId="0" fontId="5" fillId="0" borderId="0" xfId="0" applyFont="1" applyBorder="1"/>
    <xf numFmtId="0" fontId="4" fillId="0" borderId="0" xfId="0" applyFont="1"/>
    <xf numFmtId="0" fontId="3" fillId="0" borderId="0" xfId="0" applyFont="1"/>
    <xf numFmtId="0" fontId="6" fillId="0" borderId="0" xfId="0" applyFont="1" applyAlignment="1">
      <alignment horizontal="left" vertical="top"/>
    </xf>
    <xf numFmtId="0" fontId="3" fillId="0" borderId="0" xfId="0" applyFont="1" applyAlignment="1">
      <alignment vertical="top"/>
    </xf>
    <xf numFmtId="0" fontId="7" fillId="0" borderId="0" xfId="0" applyFont="1"/>
    <xf numFmtId="0" fontId="7" fillId="0" borderId="0" xfId="0" applyFont="1" applyAlignment="1">
      <alignment vertical="top"/>
    </xf>
    <xf numFmtId="0" fontId="8" fillId="0" borderId="0" xfId="0" applyFont="1"/>
    <xf numFmtId="0" fontId="0" fillId="0" borderId="0" xfId="0" applyBorder="1"/>
    <xf numFmtId="0" fontId="0" fillId="0" borderId="0" xfId="0" applyFill="1" applyBorder="1"/>
    <xf numFmtId="164" fontId="4" fillId="0" borderId="0" xfId="0" applyNumberFormat="1" applyFont="1" applyFill="1" applyBorder="1" applyAlignment="1">
      <alignment horizontal="left" vertical="top" wrapText="1"/>
    </xf>
    <xf numFmtId="0" fontId="0" fillId="0" borderId="0" xfId="0" applyAlignment="1">
      <alignment wrapText="1"/>
    </xf>
    <xf numFmtId="164" fontId="2" fillId="2" borderId="4" xfId="0" applyNumberFormat="1" applyFont="1" applyFill="1" applyBorder="1" applyAlignment="1">
      <alignment horizontal="left" vertical="top" wrapText="1"/>
    </xf>
    <xf numFmtId="164" fontId="2" fillId="2" borderId="5" xfId="0" applyNumberFormat="1" applyFont="1" applyFill="1" applyBorder="1" applyAlignment="1">
      <alignment horizontal="left" vertical="top" wrapText="1"/>
    </xf>
    <xf numFmtId="0" fontId="0" fillId="0" borderId="0" xfId="0" applyAlignment="1" applyProtection="1">
      <alignment wrapText="1"/>
      <protection locked="0"/>
    </xf>
    <xf numFmtId="0" fontId="0" fillId="0" borderId="0" xfId="0" applyProtection="1">
      <protection locked="0"/>
    </xf>
    <xf numFmtId="164" fontId="2" fillId="2" borderId="14" xfId="0" applyNumberFormat="1" applyFont="1" applyFill="1" applyBorder="1" applyAlignment="1">
      <alignment horizontal="left" vertical="top" wrapText="1"/>
    </xf>
    <xf numFmtId="0" fontId="0" fillId="0" borderId="21" xfId="0" applyBorder="1"/>
    <xf numFmtId="0" fontId="0" fillId="0" borderId="22" xfId="0" applyBorder="1"/>
    <xf numFmtId="0" fontId="1" fillId="0" borderId="22" xfId="0" applyFont="1" applyFill="1" applyBorder="1"/>
    <xf numFmtId="0" fontId="10" fillId="0" borderId="0" xfId="0" applyFont="1"/>
    <xf numFmtId="0" fontId="10" fillId="13" borderId="23" xfId="0" applyFont="1" applyFill="1" applyBorder="1"/>
    <xf numFmtId="0" fontId="10" fillId="13" borderId="24" xfId="0" applyFont="1" applyFill="1" applyBorder="1"/>
    <xf numFmtId="0" fontId="10" fillId="0" borderId="23" xfId="0" applyFont="1" applyBorder="1"/>
    <xf numFmtId="0" fontId="10" fillId="0" borderId="24" xfId="0" applyFont="1" applyBorder="1"/>
    <xf numFmtId="0" fontId="10" fillId="0" borderId="25" xfId="0" applyFont="1" applyBorder="1"/>
    <xf numFmtId="0" fontId="10" fillId="13" borderId="25" xfId="0" applyFont="1" applyFill="1" applyBorder="1"/>
    <xf numFmtId="0" fontId="10" fillId="13" borderId="26" xfId="0" applyFont="1" applyFill="1" applyBorder="1"/>
    <xf numFmtId="0" fontId="10" fillId="13" borderId="0" xfId="0" applyFont="1" applyFill="1" applyBorder="1"/>
    <xf numFmtId="0" fontId="10" fillId="13" borderId="27" xfId="0" applyFont="1" applyFill="1" applyBorder="1"/>
    <xf numFmtId="0" fontId="13" fillId="12" borderId="0" xfId="0" applyFont="1" applyFill="1" applyBorder="1"/>
    <xf numFmtId="0" fontId="11" fillId="0" borderId="0" xfId="0" applyFont="1" applyBorder="1" applyAlignment="1">
      <alignment horizontal="left" vertical="top" wrapText="1"/>
    </xf>
    <xf numFmtId="0" fontId="10" fillId="0" borderId="0" xfId="0" applyNumberFormat="1" applyFont="1"/>
    <xf numFmtId="0" fontId="13" fillId="12" borderId="0" xfId="0" applyFont="1" applyFill="1" applyBorder="1" applyAlignment="1">
      <alignment horizontal="center"/>
    </xf>
    <xf numFmtId="0" fontId="10" fillId="0" borderId="27" xfId="0" applyFont="1" applyBorder="1"/>
    <xf numFmtId="0" fontId="10" fillId="0" borderId="0" xfId="0" applyFont="1" applyBorder="1"/>
    <xf numFmtId="0" fontId="11" fillId="0" borderId="26" xfId="0" applyFont="1" applyBorder="1" applyAlignment="1">
      <alignment horizontal="left" vertical="top" wrapText="1"/>
    </xf>
    <xf numFmtId="0" fontId="10" fillId="0" borderId="22" xfId="0" applyFont="1" applyFill="1" applyBorder="1"/>
    <xf numFmtId="0" fontId="9" fillId="0" borderId="22" xfId="0" applyFont="1" applyFill="1" applyBorder="1" applyAlignment="1">
      <alignment vertical="top" wrapText="1"/>
    </xf>
    <xf numFmtId="44" fontId="18" fillId="0" borderId="1" xfId="0" applyNumberFormat="1" applyFont="1" applyBorder="1" applyAlignment="1">
      <alignment horizontal="left" vertical="top" wrapText="1"/>
    </xf>
    <xf numFmtId="0" fontId="18" fillId="0" borderId="1" xfId="0" applyNumberFormat="1" applyFont="1" applyBorder="1" applyAlignment="1">
      <alignment horizontal="left" vertical="top" wrapText="1"/>
    </xf>
    <xf numFmtId="0" fontId="19" fillId="9" borderId="0" xfId="0" applyFont="1" applyFill="1" applyBorder="1"/>
    <xf numFmtId="0" fontId="18" fillId="3" borderId="1" xfId="0" applyFont="1" applyFill="1" applyBorder="1" applyAlignment="1">
      <alignment horizontal="left" vertical="top" wrapText="1"/>
    </xf>
    <xf numFmtId="0" fontId="15" fillId="11" borderId="1" xfId="0" applyFont="1" applyFill="1" applyBorder="1" applyAlignment="1">
      <alignment horizontal="left" vertical="top" wrapText="1"/>
    </xf>
    <xf numFmtId="165" fontId="18" fillId="0" borderId="1" xfId="0" applyNumberFormat="1" applyFont="1" applyFill="1" applyBorder="1" applyAlignment="1">
      <alignment horizontal="right" vertical="top" wrapText="1"/>
    </xf>
    <xf numFmtId="0" fontId="20" fillId="5" borderId="15" xfId="0" applyFont="1" applyFill="1" applyBorder="1" applyAlignment="1">
      <alignment horizontal="left" vertical="top" wrapText="1"/>
    </xf>
    <xf numFmtId="164" fontId="18" fillId="0" borderId="1" xfId="0" applyNumberFormat="1" applyFont="1" applyBorder="1" applyAlignment="1">
      <alignment horizontal="right" vertical="top" wrapText="1"/>
    </xf>
    <xf numFmtId="165" fontId="18" fillId="0" borderId="14" xfId="0" applyNumberFormat="1" applyFont="1" applyFill="1" applyBorder="1" applyAlignment="1">
      <alignment horizontal="left" vertical="top" wrapText="1"/>
    </xf>
    <xf numFmtId="165" fontId="18" fillId="0" borderId="16" xfId="0" applyNumberFormat="1" applyFont="1" applyFill="1" applyBorder="1" applyAlignment="1">
      <alignment horizontal="left" vertical="top" wrapText="1"/>
    </xf>
    <xf numFmtId="164" fontId="18" fillId="3" borderId="3" xfId="0" applyNumberFormat="1" applyFont="1" applyFill="1" applyBorder="1" applyAlignment="1">
      <alignment horizontal="left" vertical="top" wrapText="1"/>
    </xf>
    <xf numFmtId="165" fontId="18" fillId="0" borderId="17" xfId="0" applyNumberFormat="1" applyFont="1" applyFill="1" applyBorder="1" applyAlignment="1">
      <alignment horizontal="left" vertical="top" wrapText="1"/>
    </xf>
    <xf numFmtId="0" fontId="18" fillId="3" borderId="1" xfId="0" applyFont="1" applyFill="1" applyBorder="1" applyAlignment="1">
      <alignment horizontal="center" vertical="top" wrapText="1"/>
    </xf>
    <xf numFmtId="165" fontId="18" fillId="0" borderId="15" xfId="0" applyNumberFormat="1" applyFont="1" applyFill="1" applyBorder="1" applyAlignment="1">
      <alignment horizontal="left" vertical="top" wrapText="1"/>
    </xf>
    <xf numFmtId="164" fontId="15" fillId="2" borderId="5" xfId="0" applyNumberFormat="1" applyFont="1" applyFill="1" applyBorder="1" applyAlignment="1">
      <alignment horizontal="left" vertical="top" wrapText="1"/>
    </xf>
    <xf numFmtId="0" fontId="0" fillId="0" borderId="0" xfId="0" applyFont="1" applyBorder="1"/>
    <xf numFmtId="0" fontId="15" fillId="11" borderId="1" xfId="0" applyFont="1" applyFill="1" applyBorder="1" applyAlignment="1">
      <alignment vertical="top" wrapText="1"/>
    </xf>
    <xf numFmtId="164" fontId="18" fillId="0" borderId="1" xfId="0" applyNumberFormat="1" applyFont="1" applyBorder="1" applyAlignment="1">
      <alignment vertical="top" wrapText="1"/>
    </xf>
    <xf numFmtId="0" fontId="0" fillId="0" borderId="0" xfId="0" applyFont="1"/>
    <xf numFmtId="0" fontId="21" fillId="2" borderId="5" xfId="0" applyFont="1" applyFill="1" applyBorder="1" applyAlignment="1">
      <alignment vertical="center"/>
    </xf>
    <xf numFmtId="0" fontId="15" fillId="11" borderId="3" xfId="0" applyFont="1" applyFill="1" applyBorder="1" applyAlignment="1">
      <alignment vertical="top" wrapText="1"/>
    </xf>
    <xf numFmtId="164" fontId="18" fillId="0" borderId="3" xfId="0" applyNumberFormat="1" applyFont="1" applyBorder="1" applyAlignment="1">
      <alignment vertical="top" wrapText="1"/>
    </xf>
    <xf numFmtId="0" fontId="16" fillId="2" borderId="5" xfId="0" applyFont="1" applyFill="1" applyBorder="1" applyAlignment="1">
      <alignment vertical="center" wrapText="1"/>
    </xf>
    <xf numFmtId="0" fontId="0" fillId="8" borderId="36" xfId="0" applyFont="1" applyFill="1" applyBorder="1"/>
    <xf numFmtId="0" fontId="0" fillId="8" borderId="37" xfId="0" applyFont="1" applyFill="1" applyBorder="1"/>
    <xf numFmtId="44" fontId="18" fillId="0" borderId="3" xfId="1" applyFont="1" applyBorder="1" applyAlignment="1">
      <alignment horizontal="left" vertical="top" wrapText="1"/>
    </xf>
    <xf numFmtId="164" fontId="18" fillId="0" borderId="6" xfId="0" applyNumberFormat="1" applyFont="1" applyFill="1" applyBorder="1" applyAlignment="1">
      <alignment horizontal="right" vertical="top" wrapText="1"/>
    </xf>
    <xf numFmtId="0" fontId="15" fillId="11" borderId="10" xfId="0" applyFont="1" applyFill="1" applyBorder="1" applyAlignment="1">
      <alignment horizontal="left" vertical="top" wrapText="1"/>
    </xf>
    <xf numFmtId="0" fontId="15" fillId="11" borderId="5" xfId="0" applyFont="1" applyFill="1" applyBorder="1" applyAlignment="1">
      <alignment horizontal="left" vertical="top" wrapText="1"/>
    </xf>
    <xf numFmtId="164" fontId="22" fillId="3" borderId="0" xfId="0" applyNumberFormat="1" applyFont="1" applyFill="1" applyBorder="1" applyAlignment="1">
      <alignment horizontal="right" vertical="top" wrapText="1"/>
    </xf>
    <xf numFmtId="0" fontId="15" fillId="11" borderId="28" xfId="0" applyFont="1" applyFill="1" applyBorder="1" applyAlignment="1">
      <alignment horizontal="left" vertical="top" wrapText="1"/>
    </xf>
    <xf numFmtId="164" fontId="18" fillId="3" borderId="8" xfId="0" applyNumberFormat="1" applyFont="1" applyFill="1" applyBorder="1" applyAlignment="1">
      <alignment horizontal="right" vertical="top" wrapText="1"/>
    </xf>
    <xf numFmtId="0" fontId="15" fillId="11" borderId="8" xfId="0" applyFont="1" applyFill="1" applyBorder="1" applyAlignment="1">
      <alignment horizontal="left" vertical="top" wrapText="1"/>
    </xf>
    <xf numFmtId="0" fontId="15" fillId="11" borderId="3" xfId="0" applyFont="1" applyFill="1" applyBorder="1" applyAlignment="1">
      <alignment horizontal="left" vertical="top" wrapText="1"/>
    </xf>
    <xf numFmtId="0" fontId="15" fillId="11" borderId="11" xfId="0" applyFont="1" applyFill="1" applyBorder="1" applyAlignment="1">
      <alignment horizontal="left" vertical="top" wrapText="1"/>
    </xf>
    <xf numFmtId="0" fontId="18" fillId="0" borderId="1" xfId="0" applyFont="1" applyBorder="1" applyAlignment="1">
      <alignment horizontal="left" vertical="top" wrapText="1"/>
    </xf>
    <xf numFmtId="0" fontId="18" fillId="0" borderId="3" xfId="0" applyFont="1" applyBorder="1" applyAlignment="1">
      <alignment horizontal="left" vertical="top" wrapText="1"/>
    </xf>
    <xf numFmtId="0" fontId="24" fillId="4" borderId="32" xfId="0" applyFont="1" applyFill="1" applyBorder="1" applyAlignment="1">
      <alignment horizontal="center" vertical="center" wrapText="1"/>
    </xf>
    <xf numFmtId="0" fontId="23" fillId="4" borderId="32" xfId="0" applyFont="1" applyFill="1" applyBorder="1" applyAlignment="1">
      <alignment horizontal="center" vertical="center" wrapText="1"/>
    </xf>
    <xf numFmtId="0" fontId="24" fillId="4" borderId="38"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4" fillId="7" borderId="32" xfId="0" applyFont="1" applyFill="1" applyBorder="1" applyAlignment="1">
      <alignment horizontal="center" vertical="center" wrapText="1"/>
    </xf>
    <xf numFmtId="0" fontId="23" fillId="7" borderId="32" xfId="0" applyNumberFormat="1" applyFont="1" applyFill="1" applyBorder="1" applyAlignment="1">
      <alignment horizontal="center" vertical="center" wrapText="1"/>
    </xf>
    <xf numFmtId="0" fontId="24" fillId="7" borderId="38" xfId="0" applyFont="1" applyFill="1" applyBorder="1" applyAlignment="1">
      <alignment horizontal="center" vertical="center" wrapText="1"/>
    </xf>
    <xf numFmtId="0" fontId="18" fillId="0" borderId="2" xfId="0" applyFont="1" applyBorder="1" applyAlignment="1">
      <alignment horizontal="left" vertical="top" wrapText="1"/>
    </xf>
    <xf numFmtId="0" fontId="18" fillId="0" borderId="6" xfId="0" applyFont="1" applyBorder="1" applyAlignment="1">
      <alignment horizontal="left" vertical="top" wrapText="1"/>
    </xf>
    <xf numFmtId="0" fontId="18" fillId="0" borderId="2" xfId="0" applyFont="1" applyFill="1" applyBorder="1" applyAlignment="1">
      <alignment horizontal="left" vertical="top" wrapText="1"/>
    </xf>
    <xf numFmtId="0" fontId="18" fillId="0" borderId="6" xfId="0" applyFont="1" applyFill="1" applyBorder="1" applyAlignment="1">
      <alignment horizontal="left" vertical="top" wrapText="1"/>
    </xf>
    <xf numFmtId="0" fontId="18" fillId="0" borderId="1" xfId="0" applyFont="1" applyBorder="1" applyAlignment="1">
      <alignment horizontal="left" vertical="top" wrapText="1"/>
    </xf>
    <xf numFmtId="0" fontId="24" fillId="4" borderId="32" xfId="0" applyFont="1" applyFill="1" applyBorder="1" applyAlignment="1">
      <alignment horizontal="center" vertical="center" wrapText="1"/>
    </xf>
    <xf numFmtId="0" fontId="18" fillId="0" borderId="3" xfId="0" applyFont="1" applyBorder="1" applyAlignment="1">
      <alignment horizontal="left" vertical="top" wrapText="1"/>
    </xf>
    <xf numFmtId="0" fontId="18" fillId="0" borderId="6" xfId="0" applyFont="1" applyBorder="1" applyAlignment="1">
      <alignment horizontal="left" vertical="top" wrapText="1"/>
    </xf>
    <xf numFmtId="0" fontId="18" fillId="0" borderId="1" xfId="0" applyFont="1" applyBorder="1" applyAlignment="1">
      <alignment horizontal="left" vertical="top" wrapText="1"/>
    </xf>
    <xf numFmtId="0" fontId="18" fillId="0" borderId="3" xfId="0" applyFont="1" applyBorder="1" applyAlignment="1">
      <alignment horizontal="left" vertical="top" wrapText="1"/>
    </xf>
    <xf numFmtId="0" fontId="0" fillId="0" borderId="1" xfId="0" applyBorder="1"/>
    <xf numFmtId="0" fontId="28" fillId="0" borderId="1" xfId="0" applyFont="1" applyBorder="1"/>
    <xf numFmtId="44" fontId="28" fillId="0" borderId="1" xfId="1" applyFont="1" applyBorder="1"/>
    <xf numFmtId="0" fontId="18" fillId="0" borderId="3" xfId="0" applyNumberFormat="1" applyFont="1" applyBorder="1" applyAlignment="1">
      <alignment vertical="top" wrapText="1"/>
    </xf>
    <xf numFmtId="0" fontId="18" fillId="0" borderId="1" xfId="0" applyNumberFormat="1" applyFont="1" applyBorder="1" applyAlignment="1">
      <alignment vertical="top" wrapText="1"/>
    </xf>
    <xf numFmtId="0" fontId="0" fillId="0" borderId="1" xfId="0" applyBorder="1" applyAlignment="1"/>
    <xf numFmtId="0" fontId="28" fillId="0" borderId="1" xfId="0" applyFont="1" applyBorder="1" applyAlignment="1"/>
    <xf numFmtId="0" fontId="0" fillId="0" borderId="1" xfId="0" applyBorder="1" applyAlignment="1">
      <alignment wrapText="1"/>
    </xf>
    <xf numFmtId="44" fontId="28" fillId="0" borderId="1" xfId="1" applyFont="1" applyFill="1" applyBorder="1"/>
    <xf numFmtId="0" fontId="18" fillId="0" borderId="6" xfId="0" applyFont="1" applyBorder="1" applyAlignment="1">
      <alignment vertical="top" wrapText="1"/>
    </xf>
    <xf numFmtId="0" fontId="0" fillId="0" borderId="8" xfId="0" applyBorder="1"/>
    <xf numFmtId="0" fontId="0" fillId="0" borderId="8" xfId="0" applyBorder="1" applyAlignment="1">
      <alignment wrapText="1"/>
    </xf>
    <xf numFmtId="0" fontId="10" fillId="0" borderId="0" xfId="0" applyFont="1" applyAlignment="1">
      <alignment wrapText="1"/>
    </xf>
    <xf numFmtId="44" fontId="28" fillId="0" borderId="8" xfId="1" applyFont="1" applyFill="1" applyBorder="1"/>
    <xf numFmtId="0" fontId="0" fillId="0" borderId="3" xfId="0" applyBorder="1"/>
    <xf numFmtId="0" fontId="0" fillId="0" borderId="3" xfId="0" applyBorder="1" applyAlignment="1">
      <alignment wrapText="1"/>
    </xf>
    <xf numFmtId="44" fontId="28" fillId="0" borderId="3" xfId="1" applyFont="1" applyFill="1" applyBorder="1"/>
    <xf numFmtId="44" fontId="28" fillId="0" borderId="3" xfId="1" applyFont="1" applyBorder="1"/>
    <xf numFmtId="0" fontId="0" fillId="0" borderId="1" xfId="0" applyFill="1" applyBorder="1"/>
    <xf numFmtId="44" fontId="11" fillId="0" borderId="0" xfId="0" applyNumberFormat="1" applyFont="1" applyBorder="1" applyAlignment="1">
      <alignment horizontal="left" vertical="top" wrapText="1"/>
    </xf>
    <xf numFmtId="44" fontId="24" fillId="4" borderId="32" xfId="1" applyFont="1" applyFill="1" applyBorder="1" applyAlignment="1">
      <alignment horizontal="center" vertical="center" wrapText="1"/>
    </xf>
    <xf numFmtId="44" fontId="18" fillId="0" borderId="3" xfId="1" applyFont="1" applyFill="1" applyBorder="1" applyAlignment="1">
      <alignment horizontal="left" vertical="top" wrapText="1"/>
    </xf>
    <xf numFmtId="44" fontId="18" fillId="0" borderId="1" xfId="1" applyFont="1" applyFill="1" applyBorder="1" applyAlignment="1">
      <alignment horizontal="left" vertical="top" wrapText="1"/>
    </xf>
    <xf numFmtId="44" fontId="10" fillId="0" borderId="0" xfId="1" applyFont="1"/>
    <xf numFmtId="44" fontId="0" fillId="0" borderId="1" xfId="1" applyFont="1" applyFill="1" applyBorder="1"/>
    <xf numFmtId="44" fontId="0" fillId="0" borderId="1" xfId="1" applyFont="1" applyBorder="1"/>
    <xf numFmtId="1" fontId="0" fillId="0" borderId="1" xfId="0" applyNumberFormat="1" applyBorder="1"/>
    <xf numFmtId="0" fontId="18" fillId="0" borderId="3" xfId="0" applyFont="1" applyBorder="1" applyAlignment="1">
      <alignment horizontal="left" vertical="top" wrapText="1"/>
    </xf>
    <xf numFmtId="0" fontId="18" fillId="0" borderId="1" xfId="0" applyFont="1" applyBorder="1" applyAlignment="1">
      <alignment horizontal="left" vertical="top" wrapText="1"/>
    </xf>
    <xf numFmtId="0" fontId="34" fillId="14" borderId="47" xfId="0" applyFont="1" applyFill="1" applyBorder="1" applyAlignment="1">
      <alignment horizontal="right" wrapText="1"/>
    </xf>
    <xf numFmtId="0" fontId="35" fillId="0" borderId="47" xfId="0" applyFont="1" applyBorder="1" applyAlignment="1">
      <alignment horizontal="right" wrapText="1"/>
    </xf>
    <xf numFmtId="0" fontId="34" fillId="0" borderId="47" xfId="0" applyFont="1" applyBorder="1" applyAlignment="1">
      <alignment horizontal="right" wrapText="1"/>
    </xf>
    <xf numFmtId="0" fontId="36" fillId="14" borderId="47" xfId="0" applyFont="1" applyFill="1" applyBorder="1" applyAlignment="1">
      <alignment horizontal="right"/>
    </xf>
    <xf numFmtId="0" fontId="36" fillId="0" borderId="47" xfId="0" applyFont="1" applyBorder="1" applyAlignment="1">
      <alignment horizontal="right"/>
    </xf>
    <xf numFmtId="0" fontId="37" fillId="14" borderId="47" xfId="0" applyFont="1" applyFill="1" applyBorder="1" applyAlignment="1">
      <alignment horizontal="right" wrapText="1"/>
    </xf>
    <xf numFmtId="0" fontId="38" fillId="14" borderId="47" xfId="0" applyFont="1" applyFill="1" applyBorder="1" applyAlignment="1">
      <alignment horizontal="right" wrapText="1"/>
    </xf>
    <xf numFmtId="0" fontId="40" fillId="14" borderId="47" xfId="0" applyFont="1" applyFill="1" applyBorder="1" applyAlignment="1">
      <alignment horizontal="right"/>
    </xf>
    <xf numFmtId="0" fontId="38" fillId="0" borderId="47" xfId="0" applyFont="1" applyBorder="1" applyAlignment="1">
      <alignment horizontal="right"/>
    </xf>
    <xf numFmtId="0" fontId="38" fillId="0" borderId="47" xfId="0" applyFont="1" applyBorder="1" applyAlignment="1">
      <alignment horizontal="right" wrapText="1"/>
    </xf>
    <xf numFmtId="0" fontId="39" fillId="14" borderId="47" xfId="0" applyFont="1" applyFill="1" applyBorder="1" applyAlignment="1">
      <alignment horizontal="right" wrapText="1"/>
    </xf>
    <xf numFmtId="44" fontId="39" fillId="14" borderId="47" xfId="0" applyNumberFormat="1" applyFont="1" applyFill="1" applyBorder="1" applyAlignment="1">
      <alignment wrapText="1"/>
    </xf>
    <xf numFmtId="0" fontId="39" fillId="14" borderId="47" xfId="0" applyFont="1" applyFill="1" applyBorder="1" applyAlignment="1">
      <alignment horizontal="right"/>
    </xf>
    <xf numFmtId="0" fontId="39" fillId="0" borderId="47" xfId="0" applyFont="1" applyFill="1" applyBorder="1" applyAlignment="1">
      <alignment horizontal="right" wrapText="1"/>
    </xf>
    <xf numFmtId="8" fontId="39" fillId="0" borderId="47" xfId="0" applyNumberFormat="1" applyFont="1" applyFill="1" applyBorder="1" applyAlignment="1">
      <alignment horizontal="right" wrapText="1"/>
    </xf>
    <xf numFmtId="0" fontId="40" fillId="0" borderId="0" xfId="0" applyFont="1" applyFill="1" applyAlignment="1">
      <alignment horizontal="right"/>
    </xf>
    <xf numFmtId="0" fontId="39" fillId="0" borderId="47" xfId="0" applyFont="1" applyBorder="1" applyAlignment="1">
      <alignment horizontal="right" wrapText="1"/>
    </xf>
    <xf numFmtId="8" fontId="39" fillId="0" borderId="47" xfId="0" applyNumberFormat="1" applyFont="1" applyBorder="1" applyAlignment="1">
      <alignment horizontal="right" wrapText="1"/>
    </xf>
    <xf numFmtId="0" fontId="40" fillId="0" borderId="0" xfId="0" applyFont="1" applyAlignment="1">
      <alignment horizontal="right"/>
    </xf>
    <xf numFmtId="0" fontId="39" fillId="0" borderId="47" xfId="0" applyFont="1" applyBorder="1" applyAlignment="1">
      <alignment horizontal="right"/>
    </xf>
    <xf numFmtId="0" fontId="40" fillId="0" borderId="47" xfId="0" applyFont="1" applyBorder="1" applyAlignment="1">
      <alignment horizontal="right"/>
    </xf>
    <xf numFmtId="44" fontId="24" fillId="7" borderId="32" xfId="1" applyFont="1" applyFill="1" applyBorder="1" applyAlignment="1">
      <alignment horizontal="center" vertical="center" wrapText="1"/>
    </xf>
    <xf numFmtId="44" fontId="34" fillId="14" borderId="47" xfId="1" applyFont="1" applyFill="1" applyBorder="1" applyAlignment="1">
      <alignment wrapText="1"/>
    </xf>
    <xf numFmtId="44" fontId="34" fillId="0" borderId="47" xfId="1" applyFont="1" applyBorder="1" applyAlignment="1">
      <alignment horizontal="right" wrapText="1"/>
    </xf>
    <xf numFmtId="44" fontId="34" fillId="14" borderId="47" xfId="1" applyFont="1" applyFill="1" applyBorder="1" applyAlignment="1">
      <alignment horizontal="right" wrapText="1"/>
    </xf>
    <xf numFmtId="44" fontId="39" fillId="14" borderId="47" xfId="1" applyFont="1" applyFill="1" applyBorder="1" applyAlignment="1">
      <alignment horizontal="right" wrapText="1"/>
    </xf>
    <xf numFmtId="44" fontId="39" fillId="0" borderId="47" xfId="1" applyFont="1" applyBorder="1" applyAlignment="1">
      <alignment wrapText="1"/>
    </xf>
    <xf numFmtId="44" fontId="39" fillId="14" borderId="47" xfId="1" applyFont="1" applyFill="1" applyBorder="1" applyAlignment="1">
      <alignment wrapText="1"/>
    </xf>
    <xf numFmtId="44" fontId="39" fillId="0" borderId="47" xfId="1" applyFont="1" applyFill="1" applyBorder="1" applyAlignment="1">
      <alignment horizontal="right" wrapText="1"/>
    </xf>
    <xf numFmtId="44" fontId="39" fillId="0" borderId="47" xfId="1" applyFont="1" applyBorder="1" applyAlignment="1">
      <alignment horizontal="right" wrapText="1"/>
    </xf>
    <xf numFmtId="44" fontId="10" fillId="0" borderId="0" xfId="0" applyNumberFormat="1" applyFont="1"/>
    <xf numFmtId="0" fontId="39" fillId="0" borderId="47" xfId="0" applyFont="1" applyBorder="1" applyAlignment="1">
      <alignment wrapText="1"/>
    </xf>
    <xf numFmtId="44" fontId="39" fillId="0" borderId="47" xfId="0" applyNumberFormat="1" applyFont="1" applyBorder="1"/>
    <xf numFmtId="44" fontId="39" fillId="14" borderId="47" xfId="0" applyNumberFormat="1" applyFont="1" applyFill="1" applyBorder="1"/>
    <xf numFmtId="0" fontId="39" fillId="0" borderId="47" xfId="0" applyFont="1" applyBorder="1"/>
    <xf numFmtId="0" fontId="38" fillId="0" borderId="47" xfId="0" applyFont="1" applyBorder="1"/>
    <xf numFmtId="0" fontId="38" fillId="14" borderId="47" xfId="0" applyFont="1" applyFill="1" applyBorder="1"/>
    <xf numFmtId="0" fontId="38" fillId="14" borderId="47" xfId="0" applyFont="1" applyFill="1" applyBorder="1" applyAlignment="1">
      <alignment wrapText="1"/>
    </xf>
    <xf numFmtId="0" fontId="38" fillId="0" borderId="47" xfId="0" applyFont="1" applyBorder="1" applyAlignment="1">
      <alignment wrapText="1"/>
    </xf>
    <xf numFmtId="0" fontId="38" fillId="0" borderId="47" xfId="0" applyFont="1" applyBorder="1" applyAlignment="1">
      <alignment vertical="top" wrapText="1"/>
    </xf>
    <xf numFmtId="0" fontId="39" fillId="0" borderId="47" xfId="0" applyFont="1" applyBorder="1" applyAlignment="1">
      <alignment vertical="top" wrapText="1"/>
    </xf>
    <xf numFmtId="0" fontId="39" fillId="14" borderId="47" xfId="0" applyFont="1" applyFill="1" applyBorder="1" applyAlignment="1">
      <alignment vertical="top" wrapText="1"/>
    </xf>
    <xf numFmtId="0" fontId="39" fillId="14" borderId="47" xfId="0" applyFont="1" applyFill="1" applyBorder="1" applyAlignment="1">
      <alignment horizontal="left" vertical="top" wrapText="1"/>
    </xf>
    <xf numFmtId="0" fontId="39" fillId="0" borderId="47" xfId="0" applyFont="1" applyBorder="1" applyAlignment="1">
      <alignment horizontal="left" vertical="top" wrapText="1"/>
    </xf>
    <xf numFmtId="0" fontId="39" fillId="0" borderId="49" xfId="0" applyFont="1" applyBorder="1"/>
    <xf numFmtId="49" fontId="38" fillId="0" borderId="47" xfId="0" applyNumberFormat="1" applyFont="1" applyBorder="1" applyAlignment="1">
      <alignment horizontal="right"/>
    </xf>
    <xf numFmtId="49" fontId="39" fillId="0" borderId="49" xfId="0" applyNumberFormat="1" applyFont="1" applyBorder="1" applyAlignment="1">
      <alignment horizontal="right"/>
    </xf>
    <xf numFmtId="0" fontId="43" fillId="0" borderId="47" xfId="0" applyFont="1" applyBorder="1" applyAlignment="1">
      <alignment horizontal="right"/>
    </xf>
    <xf numFmtId="49" fontId="44" fillId="0" borderId="0" xfId="0" applyNumberFormat="1" applyFont="1" applyAlignment="1">
      <alignment horizontal="right"/>
    </xf>
    <xf numFmtId="49" fontId="39" fillId="0" borderId="47" xfId="0" applyNumberFormat="1" applyFont="1" applyBorder="1" applyAlignment="1">
      <alignment horizontal="right"/>
    </xf>
    <xf numFmtId="0" fontId="38" fillId="0" borderId="0" xfId="0" applyFont="1"/>
    <xf numFmtId="0" fontId="39" fillId="0" borderId="0" xfId="0" applyFont="1" applyAlignment="1">
      <alignment wrapText="1"/>
    </xf>
    <xf numFmtId="0" fontId="38" fillId="0" borderId="0" xfId="0" applyFont="1" applyAlignment="1">
      <alignment wrapText="1"/>
    </xf>
    <xf numFmtId="0" fontId="42" fillId="0" borderId="47" xfId="0" applyFont="1" applyBorder="1" applyAlignment="1">
      <alignment wrapText="1"/>
    </xf>
    <xf numFmtId="0" fontId="42" fillId="0" borderId="0" xfId="0" applyFont="1"/>
    <xf numFmtId="0" fontId="38" fillId="0" borderId="47" xfId="0" applyFont="1" applyBorder="1" applyAlignment="1">
      <alignment horizontal="left" vertical="top" wrapText="1"/>
    </xf>
    <xf numFmtId="0" fontId="38" fillId="0" borderId="0" xfId="0" applyFont="1" applyAlignment="1">
      <alignment horizontal="left" vertical="top" wrapText="1"/>
    </xf>
    <xf numFmtId="0" fontId="39" fillId="0" borderId="49" xfId="0" applyFont="1" applyBorder="1" applyAlignment="1">
      <alignment horizontal="left" vertical="top" wrapText="1"/>
    </xf>
    <xf numFmtId="0" fontId="39" fillId="0" borderId="0" xfId="0" applyFont="1" applyAlignment="1">
      <alignment horizontal="left" vertical="top" wrapText="1"/>
    </xf>
    <xf numFmtId="0" fontId="42" fillId="0" borderId="47" xfId="0" applyFont="1" applyBorder="1" applyAlignment="1">
      <alignment horizontal="left" vertical="top" wrapText="1"/>
    </xf>
    <xf numFmtId="0" fontId="42" fillId="0" borderId="0" xfId="0" applyFont="1" applyAlignment="1">
      <alignment horizontal="left" vertical="top" wrapText="1"/>
    </xf>
    <xf numFmtId="0" fontId="10" fillId="0" borderId="0" xfId="0" applyFont="1" applyAlignment="1">
      <alignment horizontal="left" vertical="top"/>
    </xf>
    <xf numFmtId="44" fontId="39" fillId="0" borderId="47" xfId="0" applyNumberFormat="1" applyFont="1" applyFill="1" applyBorder="1"/>
    <xf numFmtId="44" fontId="38" fillId="0" borderId="47" xfId="0" applyNumberFormat="1" applyFont="1" applyFill="1" applyBorder="1"/>
    <xf numFmtId="8" fontId="39" fillId="0" borderId="47" xfId="0" applyNumberFormat="1" applyFont="1" applyFill="1" applyBorder="1"/>
    <xf numFmtId="8" fontId="38" fillId="0" borderId="47" xfId="0" applyNumberFormat="1" applyFont="1" applyFill="1" applyBorder="1"/>
    <xf numFmtId="0" fontId="39" fillId="0" borderId="49" xfId="0" applyFont="1" applyFill="1" applyBorder="1"/>
    <xf numFmtId="44" fontId="39" fillId="0" borderId="49" xfId="0" applyNumberFormat="1" applyFont="1" applyFill="1" applyBorder="1"/>
    <xf numFmtId="0" fontId="39" fillId="0" borderId="0" xfId="0" applyFont="1" applyFill="1" applyAlignment="1">
      <alignment horizontal="right" wrapText="1"/>
    </xf>
    <xf numFmtId="8" fontId="39" fillId="0" borderId="0" xfId="0" applyNumberFormat="1" applyFont="1" applyFill="1" applyAlignment="1">
      <alignment horizontal="right" wrapText="1"/>
    </xf>
    <xf numFmtId="0" fontId="38" fillId="0" borderId="0" xfId="0" applyFont="1" applyFill="1" applyAlignment="1">
      <alignment horizontal="right" wrapText="1"/>
    </xf>
    <xf numFmtId="0" fontId="42" fillId="0" borderId="47" xfId="0" applyFont="1" applyFill="1" applyBorder="1" applyAlignment="1">
      <alignment horizontal="right" wrapText="1"/>
    </xf>
    <xf numFmtId="8" fontId="42" fillId="0" borderId="47" xfId="0" applyNumberFormat="1" applyFont="1" applyFill="1" applyBorder="1" applyAlignment="1">
      <alignment horizontal="right" wrapText="1"/>
    </xf>
    <xf numFmtId="0" fontId="38" fillId="0" borderId="47" xfId="0" applyFont="1" applyFill="1" applyBorder="1" applyAlignment="1">
      <alignment horizontal="right" wrapText="1"/>
    </xf>
    <xf numFmtId="0" fontId="39" fillId="0" borderId="47" xfId="0" applyFont="1" applyFill="1" applyBorder="1" applyAlignment="1">
      <alignment wrapText="1"/>
    </xf>
    <xf numFmtId="0" fontId="38" fillId="0" borderId="47" xfId="0" applyFont="1" applyFill="1" applyBorder="1"/>
    <xf numFmtId="0" fontId="39" fillId="0" borderId="47" xfId="0" applyFont="1" applyFill="1" applyBorder="1"/>
    <xf numFmtId="8" fontId="38" fillId="0" borderId="47" xfId="0" applyNumberFormat="1" applyFont="1" applyFill="1" applyBorder="1" applyAlignment="1">
      <alignment horizontal="right" wrapText="1"/>
    </xf>
    <xf numFmtId="8" fontId="38" fillId="0" borderId="49" xfId="0" applyNumberFormat="1" applyFont="1" applyFill="1" applyBorder="1" applyAlignment="1">
      <alignment horizontal="right" wrapText="1"/>
    </xf>
    <xf numFmtId="0" fontId="39" fillId="0" borderId="50" xfId="0" applyFont="1" applyFill="1" applyBorder="1" applyAlignment="1">
      <alignment horizontal="right" wrapText="1"/>
    </xf>
    <xf numFmtId="8" fontId="39" fillId="0" borderId="50" xfId="0" applyNumberFormat="1" applyFont="1" applyFill="1" applyBorder="1" applyAlignment="1">
      <alignment horizontal="right" wrapText="1"/>
    </xf>
    <xf numFmtId="8" fontId="38" fillId="0" borderId="51" xfId="0" applyNumberFormat="1" applyFont="1" applyFill="1" applyBorder="1" applyAlignment="1">
      <alignment horizontal="right" wrapText="1"/>
    </xf>
    <xf numFmtId="0" fontId="39" fillId="0" borderId="1" xfId="0" applyFont="1" applyFill="1" applyBorder="1" applyAlignment="1">
      <alignment horizontal="right" wrapText="1"/>
    </xf>
    <xf numFmtId="8" fontId="38" fillId="0" borderId="1" xfId="0" applyNumberFormat="1" applyFont="1" applyFill="1" applyBorder="1" applyAlignment="1">
      <alignment horizontal="right" wrapText="1"/>
    </xf>
    <xf numFmtId="0" fontId="39" fillId="0" borderId="1" xfId="0" applyFont="1" applyFill="1" applyBorder="1" applyAlignment="1">
      <alignment horizontal="left" vertical="top" wrapText="1"/>
    </xf>
    <xf numFmtId="0" fontId="39" fillId="0" borderId="1" xfId="0" applyFont="1" applyFill="1" applyBorder="1" applyAlignment="1">
      <alignment wrapText="1"/>
    </xf>
    <xf numFmtId="0" fontId="46" fillId="0" borderId="0" xfId="0" applyFont="1" applyAlignment="1">
      <alignment horizontal="right" wrapText="1"/>
    </xf>
    <xf numFmtId="0" fontId="45" fillId="0" borderId="47" xfId="0" applyFont="1" applyBorder="1" applyAlignment="1">
      <alignment wrapText="1"/>
    </xf>
    <xf numFmtId="0" fontId="39" fillId="15" borderId="47" xfId="0" applyFont="1" applyFill="1" applyBorder="1" applyAlignment="1">
      <alignment wrapText="1"/>
    </xf>
    <xf numFmtId="0" fontId="38" fillId="0" borderId="53" xfId="0" applyFont="1" applyFill="1" applyBorder="1" applyAlignment="1">
      <alignment horizontal="right" wrapText="1"/>
    </xf>
    <xf numFmtId="0" fontId="38" fillId="0" borderId="50" xfId="0" applyFont="1" applyBorder="1" applyAlignment="1">
      <alignment wrapText="1"/>
    </xf>
    <xf numFmtId="0" fontId="18" fillId="0" borderId="8" xfId="0" applyFont="1" applyBorder="1" applyAlignment="1">
      <alignment horizontal="left" vertical="top" wrapText="1"/>
    </xf>
    <xf numFmtId="0" fontId="39" fillId="0" borderId="51" xfId="0" applyFont="1" applyBorder="1" applyAlignment="1">
      <alignment wrapText="1"/>
    </xf>
    <xf numFmtId="0" fontId="39" fillId="0" borderId="1" xfId="0" applyFont="1" applyBorder="1" applyAlignment="1">
      <alignment wrapText="1"/>
    </xf>
    <xf numFmtId="0" fontId="39" fillId="0" borderId="1" xfId="0" applyFont="1" applyBorder="1" applyAlignment="1">
      <alignment horizontal="right" wrapText="1"/>
    </xf>
    <xf numFmtId="0" fontId="39" fillId="0" borderId="48" xfId="0" applyFont="1" applyFill="1" applyBorder="1"/>
    <xf numFmtId="0" fontId="39" fillId="0" borderId="48" xfId="0" applyFont="1" applyFill="1" applyBorder="1" applyAlignment="1">
      <alignment horizontal="right" wrapText="1"/>
    </xf>
    <xf numFmtId="0" fontId="45" fillId="0" borderId="48" xfId="0" applyFont="1" applyFill="1" applyBorder="1" applyAlignment="1">
      <alignment horizontal="right" wrapText="1"/>
    </xf>
    <xf numFmtId="0" fontId="39" fillId="0" borderId="48" xfId="0" applyFont="1" applyFill="1" applyBorder="1" applyAlignment="1">
      <alignment wrapText="1"/>
    </xf>
    <xf numFmtId="0" fontId="39" fillId="0" borderId="54" xfId="0" applyFont="1" applyFill="1" applyBorder="1" applyAlignment="1">
      <alignment horizontal="right" wrapText="1"/>
    </xf>
    <xf numFmtId="0" fontId="39" fillId="0" borderId="6" xfId="0" applyFont="1" applyFill="1" applyBorder="1" applyAlignment="1">
      <alignment horizontal="right" wrapText="1"/>
    </xf>
    <xf numFmtId="0" fontId="46" fillId="0" borderId="1" xfId="0" applyFont="1" applyBorder="1" applyAlignment="1">
      <alignment horizontal="right" wrapText="1"/>
    </xf>
    <xf numFmtId="0" fontId="38" fillId="0" borderId="1" xfId="0" applyFont="1" applyBorder="1" applyAlignment="1">
      <alignment horizontal="right" wrapText="1"/>
    </xf>
    <xf numFmtId="0" fontId="39" fillId="0" borderId="50" xfId="0" applyFont="1" applyFill="1" applyBorder="1" applyAlignment="1">
      <alignment wrapText="1"/>
    </xf>
    <xf numFmtId="0" fontId="39" fillId="15" borderId="50" xfId="0" applyFont="1" applyFill="1" applyBorder="1" applyAlignment="1">
      <alignment wrapText="1"/>
    </xf>
    <xf numFmtId="0" fontId="42" fillId="0" borderId="1" xfId="0" applyFont="1" applyBorder="1" applyAlignment="1">
      <alignment horizontal="center" wrapText="1"/>
    </xf>
    <xf numFmtId="44" fontId="42" fillId="0" borderId="1" xfId="0" applyNumberFormat="1" applyFont="1" applyBorder="1"/>
    <xf numFmtId="44" fontId="18" fillId="0" borderId="1" xfId="1" applyFont="1" applyBorder="1" applyAlignment="1">
      <alignment horizontal="left" vertical="top" wrapText="1"/>
    </xf>
    <xf numFmtId="0" fontId="0" fillId="14" borderId="1" xfId="0" applyFill="1" applyBorder="1"/>
    <xf numFmtId="0" fontId="0" fillId="14" borderId="1" xfId="0" applyFill="1" applyBorder="1" applyAlignment="1">
      <alignment wrapText="1"/>
    </xf>
    <xf numFmtId="0" fontId="42" fillId="14" borderId="1" xfId="0" applyFont="1" applyFill="1" applyBorder="1" applyAlignment="1">
      <alignment horizontal="center" wrapText="1"/>
    </xf>
    <xf numFmtId="44" fontId="42" fillId="14" borderId="1" xfId="0" applyNumberFormat="1" applyFont="1" applyFill="1" applyBorder="1"/>
    <xf numFmtId="0" fontId="0" fillId="0" borderId="1" xfId="0" applyBorder="1" applyAlignment="1">
      <alignment horizontal="center" wrapText="1"/>
    </xf>
    <xf numFmtId="0" fontId="42" fillId="0" borderId="1" xfId="0" applyFont="1" applyBorder="1" applyAlignment="1">
      <alignment wrapText="1"/>
    </xf>
    <xf numFmtId="0" fontId="0" fillId="0" borderId="1" xfId="0" applyBorder="1" applyAlignment="1">
      <alignment horizontal="right"/>
    </xf>
    <xf numFmtId="0" fontId="0" fillId="0" borderId="1" xfId="0" applyBorder="1" applyAlignment="1">
      <alignment horizontal="left"/>
    </xf>
    <xf numFmtId="0" fontId="0" fillId="0" borderId="1" xfId="0" applyBorder="1" applyAlignment="1">
      <alignment horizontal="right" vertical="center"/>
    </xf>
    <xf numFmtId="0" fontId="0" fillId="16" borderId="1" xfId="0" applyFill="1" applyBorder="1" applyAlignment="1">
      <alignment horizontal="left"/>
    </xf>
    <xf numFmtId="0" fontId="42" fillId="16" borderId="1" xfId="0" applyFont="1" applyFill="1" applyBorder="1" applyAlignment="1">
      <alignment wrapText="1"/>
    </xf>
    <xf numFmtId="0" fontId="0" fillId="16" borderId="1" xfId="0" applyFill="1" applyBorder="1" applyAlignment="1">
      <alignment horizontal="right" vertical="center"/>
    </xf>
    <xf numFmtId="0" fontId="39" fillId="0" borderId="1" xfId="0" applyFont="1" applyBorder="1" applyAlignment="1">
      <alignment horizontal="center" wrapText="1"/>
    </xf>
    <xf numFmtId="44" fontId="39" fillId="0" borderId="1" xfId="0" applyNumberFormat="1" applyFont="1" applyBorder="1"/>
    <xf numFmtId="0" fontId="38" fillId="0" borderId="1" xfId="0" applyFont="1" applyFill="1" applyBorder="1"/>
    <xf numFmtId="0" fontId="42" fillId="0" borderId="1" xfId="0" applyFont="1" applyFill="1" applyBorder="1" applyAlignment="1">
      <alignment wrapText="1"/>
    </xf>
    <xf numFmtId="0" fontId="18" fillId="0" borderId="1" xfId="0" applyFont="1" applyFill="1" applyBorder="1" applyAlignment="1">
      <alignment horizontal="left" vertical="top" wrapText="1"/>
    </xf>
    <xf numFmtId="0" fontId="0" fillId="0" borderId="1" xfId="0" applyFill="1" applyBorder="1" applyAlignment="1">
      <alignment horizontal="right"/>
    </xf>
    <xf numFmtId="0" fontId="42" fillId="0" borderId="1" xfId="0" applyFont="1" applyFill="1" applyBorder="1" applyAlignment="1">
      <alignment horizontal="center" wrapText="1"/>
    </xf>
    <xf numFmtId="44" fontId="42" fillId="0" borderId="1" xfId="0" applyNumberFormat="1" applyFont="1" applyFill="1" applyBorder="1"/>
    <xf numFmtId="0" fontId="0" fillId="0" borderId="1" xfId="0" applyFill="1" applyBorder="1" applyAlignment="1">
      <alignment horizontal="left"/>
    </xf>
    <xf numFmtId="0" fontId="35" fillId="0" borderId="47" xfId="0" applyFont="1" applyBorder="1"/>
    <xf numFmtId="0" fontId="35" fillId="0" borderId="49" xfId="0" applyFont="1" applyBorder="1"/>
    <xf numFmtId="0" fontId="35" fillId="0" borderId="47" xfId="0" applyFont="1" applyBorder="1" applyAlignment="1">
      <alignment wrapText="1"/>
    </xf>
    <xf numFmtId="0" fontId="11" fillId="0" borderId="0" xfId="0" applyFont="1" applyFill="1" applyBorder="1" applyAlignment="1">
      <alignment horizontal="left" vertical="top" wrapText="1"/>
    </xf>
    <xf numFmtId="0" fontId="10" fillId="0" borderId="0" xfId="0" applyFont="1" applyFill="1"/>
    <xf numFmtId="0" fontId="24" fillId="7" borderId="32" xfId="0" applyFont="1" applyFill="1" applyBorder="1" applyAlignment="1">
      <alignment horizontal="right" vertical="center" wrapText="1"/>
    </xf>
    <xf numFmtId="0" fontId="0" fillId="0" borderId="0" xfId="0" applyAlignment="1">
      <alignment horizontal="right"/>
    </xf>
    <xf numFmtId="0" fontId="41" fillId="0" borderId="47" xfId="0" applyFont="1" applyBorder="1" applyAlignment="1">
      <alignment horizontal="right"/>
    </xf>
    <xf numFmtId="0" fontId="38" fillId="14" borderId="0" xfId="0" applyFont="1" applyFill="1" applyAlignment="1">
      <alignment horizontal="right"/>
    </xf>
    <xf numFmtId="0" fontId="38" fillId="14" borderId="47" xfId="0" applyFont="1" applyFill="1" applyBorder="1" applyAlignment="1">
      <alignment horizontal="right"/>
    </xf>
    <xf numFmtId="0" fontId="39" fillId="0" borderId="50" xfId="0" applyFont="1" applyBorder="1" applyAlignment="1">
      <alignment horizontal="right" wrapText="1"/>
    </xf>
    <xf numFmtId="0" fontId="0" fillId="14" borderId="1" xfId="0" applyFill="1" applyBorder="1" applyAlignment="1">
      <alignment horizontal="right"/>
    </xf>
    <xf numFmtId="0" fontId="18" fillId="0" borderId="1" xfId="0" applyFont="1" applyBorder="1" applyAlignment="1">
      <alignment horizontal="right" vertical="top" wrapText="1"/>
    </xf>
    <xf numFmtId="0" fontId="10" fillId="0" borderId="0" xfId="0" applyFont="1" applyAlignment="1">
      <alignment horizontal="right"/>
    </xf>
    <xf numFmtId="0" fontId="42" fillId="0" borderId="8" xfId="0" applyFont="1" applyBorder="1" applyAlignment="1">
      <alignment wrapText="1"/>
    </xf>
    <xf numFmtId="0" fontId="0" fillId="0" borderId="8" xfId="0" applyBorder="1" applyAlignment="1">
      <alignment horizontal="right" vertical="center"/>
    </xf>
    <xf numFmtId="0" fontId="39" fillId="0" borderId="8" xfId="0" applyFont="1" applyBorder="1" applyAlignment="1">
      <alignment horizontal="center" wrapText="1"/>
    </xf>
    <xf numFmtId="44" fontId="39" fillId="0" borderId="8" xfId="0" applyNumberFormat="1" applyFont="1" applyBorder="1"/>
    <xf numFmtId="44" fontId="18" fillId="0" borderId="8" xfId="1" applyFont="1" applyBorder="1" applyAlignment="1">
      <alignment horizontal="left" vertical="top" wrapText="1"/>
    </xf>
    <xf numFmtId="0" fontId="35" fillId="0" borderId="1" xfId="0" applyFont="1" applyFill="1" applyBorder="1"/>
    <xf numFmtId="0" fontId="34" fillId="0" borderId="1" xfId="0" applyFont="1" applyFill="1" applyBorder="1" applyAlignment="1">
      <alignment wrapText="1"/>
    </xf>
    <xf numFmtId="0" fontId="35" fillId="0" borderId="1" xfId="0" applyFont="1" applyFill="1" applyBorder="1" applyAlignment="1">
      <alignment horizontal="right"/>
    </xf>
    <xf numFmtId="0" fontId="34" fillId="0" borderId="1" xfId="0" applyFont="1" applyFill="1" applyBorder="1" applyAlignment="1">
      <alignment horizontal="right" wrapText="1"/>
    </xf>
    <xf numFmtId="8" fontId="34" fillId="0" borderId="1" xfId="0" applyNumberFormat="1" applyFont="1" applyFill="1" applyBorder="1" applyAlignment="1">
      <alignment horizontal="right" wrapText="1"/>
    </xf>
    <xf numFmtId="0" fontId="35" fillId="0" borderId="1" xfId="0" applyFont="1" applyFill="1" applyBorder="1" applyAlignment="1">
      <alignment horizontal="right" wrapText="1"/>
    </xf>
    <xf numFmtId="0" fontId="35" fillId="0" borderId="1" xfId="0" applyFont="1" applyFill="1" applyBorder="1" applyAlignment="1">
      <alignment wrapText="1"/>
    </xf>
    <xf numFmtId="0" fontId="35" fillId="0" borderId="1" xfId="0" applyFont="1" applyFill="1" applyBorder="1" applyAlignment="1">
      <alignment horizontal="left"/>
    </xf>
    <xf numFmtId="0" fontId="35" fillId="0" borderId="1" xfId="0" applyFont="1" applyFill="1" applyBorder="1" applyAlignment="1">
      <alignment horizontal="left" vertical="top" wrapText="1"/>
    </xf>
    <xf numFmtId="44" fontId="35" fillId="0" borderId="1" xfId="0" applyNumberFormat="1" applyFont="1" applyFill="1" applyBorder="1"/>
    <xf numFmtId="0" fontId="35" fillId="0" borderId="47" xfId="0" applyFont="1" applyBorder="1" applyAlignment="1">
      <alignment vertical="top"/>
    </xf>
    <xf numFmtId="0" fontId="47" fillId="0" borderId="47" xfId="0" applyFont="1" applyBorder="1" applyAlignment="1">
      <alignment horizontal="right" vertical="center" wrapText="1"/>
    </xf>
    <xf numFmtId="44" fontId="47" fillId="0" borderId="47" xfId="0" applyNumberFormat="1" applyFont="1" applyBorder="1" applyAlignment="1">
      <alignment horizontal="right" vertical="center" wrapText="1"/>
    </xf>
    <xf numFmtId="0" fontId="35" fillId="0" borderId="47" xfId="0" applyFont="1" applyBorder="1" applyAlignment="1">
      <alignment horizontal="right" vertical="center"/>
    </xf>
    <xf numFmtId="44" fontId="34" fillId="0" borderId="47" xfId="0" applyNumberFormat="1" applyFont="1" applyBorder="1" applyAlignment="1">
      <alignment horizontal="right" vertical="center"/>
    </xf>
    <xf numFmtId="0" fontId="35" fillId="0" borderId="47" xfId="0" applyFont="1" applyBorder="1" applyAlignment="1">
      <alignment horizontal="right"/>
    </xf>
    <xf numFmtId="0" fontId="35" fillId="0" borderId="50" xfId="0" applyFont="1" applyBorder="1" applyAlignment="1">
      <alignment horizontal="right" vertical="center"/>
    </xf>
    <xf numFmtId="0" fontId="35" fillId="0" borderId="51" xfId="0" applyFont="1" applyBorder="1" applyAlignment="1">
      <alignment horizontal="right" vertical="center"/>
    </xf>
    <xf numFmtId="44" fontId="34" fillId="0" borderId="51" xfId="0" applyNumberFormat="1" applyFont="1" applyBorder="1" applyAlignment="1">
      <alignment horizontal="right" vertical="center"/>
    </xf>
    <xf numFmtId="0" fontId="35" fillId="0" borderId="1" xfId="0" applyFont="1" applyBorder="1" applyAlignment="1">
      <alignment horizontal="right" vertical="center"/>
    </xf>
    <xf numFmtId="44" fontId="34" fillId="0" borderId="1" xfId="0" applyNumberFormat="1" applyFont="1" applyBorder="1" applyAlignment="1">
      <alignment horizontal="right" vertical="center"/>
    </xf>
    <xf numFmtId="0" fontId="48" fillId="0" borderId="47" xfId="0" applyFont="1" applyBorder="1" applyAlignment="1">
      <alignment vertical="center" wrapText="1"/>
    </xf>
    <xf numFmtId="0" fontId="49" fillId="0" borderId="47" xfId="0" applyFont="1" applyBorder="1" applyAlignment="1">
      <alignment vertical="center" wrapText="1"/>
    </xf>
    <xf numFmtId="0" fontId="49" fillId="0" borderId="47" xfId="0" applyFont="1" applyBorder="1" applyAlignment="1">
      <alignment horizontal="left" vertical="center" wrapText="1"/>
    </xf>
    <xf numFmtId="0" fontId="50" fillId="0" borderId="47" xfId="0" applyFont="1" applyBorder="1" applyAlignment="1">
      <alignment vertical="center" wrapText="1"/>
    </xf>
    <xf numFmtId="0" fontId="50" fillId="0" borderId="47" xfId="0" applyFont="1" applyBorder="1"/>
    <xf numFmtId="0" fontId="50" fillId="0" borderId="47" xfId="0" applyFont="1" applyBorder="1" applyAlignment="1">
      <alignment wrapText="1"/>
    </xf>
    <xf numFmtId="0" fontId="50" fillId="0" borderId="0" xfId="0" applyFont="1" applyAlignment="1">
      <alignment wrapText="1"/>
    </xf>
    <xf numFmtId="0" fontId="50" fillId="0" borderId="0" xfId="0" applyFont="1"/>
    <xf numFmtId="0" fontId="34" fillId="0" borderId="47" xfId="0" applyFont="1" applyBorder="1" applyAlignment="1">
      <alignment wrapText="1"/>
    </xf>
    <xf numFmtId="0" fontId="35" fillId="0" borderId="47" xfId="0" applyFont="1" applyBorder="1" applyAlignment="1">
      <alignment horizontal="right" vertical="center" wrapText="1"/>
    </xf>
    <xf numFmtId="44" fontId="34" fillId="0" borderId="47" xfId="0" applyNumberFormat="1" applyFont="1" applyBorder="1" applyAlignment="1">
      <alignment horizontal="right" vertical="center" wrapText="1"/>
    </xf>
    <xf numFmtId="0" fontId="34" fillId="14" borderId="47" xfId="0" applyFont="1" applyFill="1" applyBorder="1" applyAlignment="1">
      <alignment wrapText="1"/>
    </xf>
    <xf numFmtId="0" fontId="50" fillId="14" borderId="47" xfId="0" applyFont="1" applyFill="1" applyBorder="1" applyAlignment="1">
      <alignment wrapText="1"/>
    </xf>
    <xf numFmtId="0" fontId="35" fillId="14" borderId="47" xfId="0" applyFont="1" applyFill="1" applyBorder="1" applyAlignment="1">
      <alignment horizontal="right" vertical="center" wrapText="1"/>
    </xf>
    <xf numFmtId="44" fontId="34" fillId="14" borderId="47" xfId="0" applyNumberFormat="1" applyFont="1" applyFill="1" applyBorder="1" applyAlignment="1">
      <alignment horizontal="right" vertical="center" wrapText="1"/>
    </xf>
    <xf numFmtId="44" fontId="35" fillId="0" borderId="47" xfId="0" applyNumberFormat="1" applyFont="1" applyBorder="1" applyAlignment="1">
      <alignment horizontal="right" vertical="center" wrapText="1"/>
    </xf>
    <xf numFmtId="44" fontId="35" fillId="0" borderId="47" xfId="0" applyNumberFormat="1" applyFont="1" applyBorder="1" applyAlignment="1">
      <alignment horizontal="right" wrapText="1"/>
    </xf>
    <xf numFmtId="0" fontId="34" fillId="0" borderId="47" xfId="0" applyFont="1" applyBorder="1" applyAlignment="1">
      <alignment vertical="top" wrapText="1"/>
    </xf>
    <xf numFmtId="0" fontId="35" fillId="0" borderId="47" xfId="0" applyFont="1" applyBorder="1" applyAlignment="1">
      <alignment vertical="top" wrapText="1"/>
    </xf>
    <xf numFmtId="0" fontId="35" fillId="0" borderId="50" xfId="0" applyFont="1" applyBorder="1" applyAlignment="1">
      <alignment horizontal="right" vertical="center" wrapText="1"/>
    </xf>
    <xf numFmtId="44" fontId="35" fillId="0" borderId="50" xfId="0" applyNumberFormat="1" applyFont="1" applyBorder="1" applyAlignment="1">
      <alignment horizontal="right" vertical="center" wrapText="1"/>
    </xf>
    <xf numFmtId="0" fontId="35" fillId="0" borderId="1" xfId="0" applyFont="1" applyBorder="1" applyAlignment="1">
      <alignment horizontal="right" vertical="center" wrapText="1"/>
    </xf>
    <xf numFmtId="44" fontId="34" fillId="0" borderId="1" xfId="0" applyNumberFormat="1" applyFont="1" applyBorder="1" applyAlignment="1">
      <alignment horizontal="right" vertical="center" wrapText="1"/>
    </xf>
    <xf numFmtId="0" fontId="35" fillId="0" borderId="56" xfId="0" applyFont="1" applyBorder="1" applyAlignment="1">
      <alignment vertical="top" wrapText="1"/>
    </xf>
    <xf numFmtId="0" fontId="35" fillId="0" borderId="56" xfId="0" applyFont="1" applyBorder="1" applyAlignment="1">
      <alignment vertical="top"/>
    </xf>
    <xf numFmtId="0" fontId="50" fillId="0" borderId="50" xfId="0" applyFont="1" applyBorder="1" applyAlignment="1">
      <alignment wrapText="1"/>
    </xf>
    <xf numFmtId="0" fontId="50" fillId="0" borderId="51" xfId="0" applyFont="1" applyBorder="1"/>
    <xf numFmtId="0" fontId="50" fillId="0" borderId="1" xfId="0" applyFont="1" applyBorder="1" applyAlignment="1">
      <alignment wrapText="1"/>
    </xf>
    <xf numFmtId="0" fontId="50" fillId="0" borderId="1" xfId="0" applyFont="1" applyBorder="1"/>
    <xf numFmtId="0" fontId="48" fillId="0" borderId="47" xfId="0" applyFont="1" applyBorder="1" applyAlignment="1">
      <alignment horizontal="right" vertical="center" wrapText="1"/>
    </xf>
    <xf numFmtId="0" fontId="51" fillId="0" borderId="47" xfId="0" applyFont="1" applyBorder="1" applyAlignment="1">
      <alignment horizontal="right" vertical="center" wrapText="1"/>
    </xf>
    <xf numFmtId="0" fontId="49" fillId="0" borderId="47" xfId="0" applyFont="1" applyBorder="1" applyAlignment="1">
      <alignment horizontal="right" vertical="center" wrapText="1"/>
    </xf>
    <xf numFmtId="0" fontId="50" fillId="0" borderId="47" xfId="0" applyFont="1" applyBorder="1" applyAlignment="1">
      <alignment horizontal="right" vertical="center" wrapText="1"/>
    </xf>
    <xf numFmtId="0" fontId="34" fillId="0" borderId="47" xfId="0" applyFont="1" applyBorder="1" applyAlignment="1">
      <alignment horizontal="right" vertical="center"/>
    </xf>
    <xf numFmtId="0" fontId="34" fillId="14" borderId="47" xfId="0" applyFont="1" applyFill="1" applyBorder="1" applyAlignment="1">
      <alignment horizontal="right" vertical="center"/>
    </xf>
    <xf numFmtId="49" fontId="35" fillId="0" borderId="47" xfId="0" applyNumberFormat="1" applyFont="1" applyBorder="1" applyAlignment="1">
      <alignment horizontal="right" vertical="center"/>
    </xf>
    <xf numFmtId="0" fontId="35" fillId="0" borderId="47" xfId="0" applyFont="1" applyFill="1" applyBorder="1" applyAlignment="1">
      <alignment vertical="top"/>
    </xf>
    <xf numFmtId="0" fontId="52" fillId="0" borderId="47" xfId="0" applyFont="1" applyFill="1" applyBorder="1" applyAlignment="1">
      <alignment vertical="top"/>
    </xf>
    <xf numFmtId="164" fontId="38" fillId="0" borderId="47" xfId="0" applyNumberFormat="1" applyFont="1" applyBorder="1" applyAlignment="1">
      <alignment horizontal="right"/>
    </xf>
    <xf numFmtId="0" fontId="38" fillId="16" borderId="47" xfId="0" applyFont="1" applyFill="1" applyBorder="1"/>
    <xf numFmtId="164" fontId="39" fillId="16" borderId="47" xfId="0" applyNumberFormat="1" applyFont="1" applyFill="1" applyBorder="1" applyAlignment="1">
      <alignment horizontal="right"/>
    </xf>
    <xf numFmtId="164" fontId="38" fillId="16" borderId="47" xfId="0" applyNumberFormat="1" applyFont="1" applyFill="1" applyBorder="1" applyAlignment="1">
      <alignment horizontal="right"/>
    </xf>
    <xf numFmtId="164" fontId="38" fillId="14" borderId="47" xfId="0" applyNumberFormat="1" applyFont="1" applyFill="1" applyBorder="1" applyAlignment="1">
      <alignment horizontal="right"/>
    </xf>
    <xf numFmtId="164" fontId="38" fillId="0" borderId="47" xfId="0" applyNumberFormat="1" applyFont="1" applyFill="1" applyBorder="1" applyAlignment="1">
      <alignment horizontal="right"/>
    </xf>
    <xf numFmtId="49" fontId="38" fillId="0" borderId="47" xfId="0" applyNumberFormat="1" applyFont="1" applyBorder="1" applyAlignment="1">
      <alignment horizontal="right" wrapText="1"/>
    </xf>
    <xf numFmtId="49" fontId="38" fillId="16" borderId="47" xfId="0" applyNumberFormat="1" applyFont="1" applyFill="1" applyBorder="1" applyAlignment="1">
      <alignment horizontal="right" wrapText="1"/>
    </xf>
    <xf numFmtId="49" fontId="38" fillId="0" borderId="47" xfId="0" applyNumberFormat="1" applyFont="1" applyFill="1" applyBorder="1" applyAlignment="1">
      <alignment horizontal="right" wrapText="1"/>
    </xf>
    <xf numFmtId="0" fontId="0" fillId="0" borderId="47" xfId="0" applyFill="1" applyBorder="1" applyAlignment="1">
      <alignment vertical="top"/>
    </xf>
    <xf numFmtId="164" fontId="38" fillId="0" borderId="49" xfId="0" applyNumberFormat="1" applyFont="1" applyBorder="1" applyAlignment="1">
      <alignment horizontal="right"/>
    </xf>
    <xf numFmtId="164" fontId="38" fillId="14" borderId="49" xfId="0" applyNumberFormat="1" applyFont="1" applyFill="1" applyBorder="1" applyAlignment="1">
      <alignment horizontal="right"/>
    </xf>
    <xf numFmtId="164" fontId="38" fillId="16" borderId="49" xfId="0" applyNumberFormat="1" applyFont="1" applyFill="1" applyBorder="1" applyAlignment="1">
      <alignment horizontal="right"/>
    </xf>
    <xf numFmtId="0" fontId="54" fillId="3" borderId="47" xfId="0" applyFont="1" applyFill="1" applyBorder="1"/>
    <xf numFmtId="0" fontId="54" fillId="17" borderId="47" xfId="0" applyFont="1" applyFill="1" applyBorder="1"/>
    <xf numFmtId="0" fontId="38" fillId="3" borderId="47" xfId="0" applyFont="1" applyFill="1" applyBorder="1"/>
    <xf numFmtId="0" fontId="38" fillId="18" borderId="47" xfId="0" applyFont="1" applyFill="1" applyBorder="1"/>
    <xf numFmtId="164" fontId="38" fillId="3" borderId="47" xfId="0" applyNumberFormat="1" applyFont="1" applyFill="1" applyBorder="1" applyAlignment="1">
      <alignment horizontal="right"/>
    </xf>
    <xf numFmtId="164" fontId="38" fillId="17" borderId="47" xfId="0" applyNumberFormat="1" applyFont="1" applyFill="1" applyBorder="1" applyAlignment="1">
      <alignment horizontal="right"/>
    </xf>
    <xf numFmtId="164" fontId="38" fillId="18" borderId="47" xfId="0" applyNumberFormat="1" applyFont="1" applyFill="1" applyBorder="1" applyAlignment="1">
      <alignment horizontal="right"/>
    </xf>
    <xf numFmtId="0" fontId="28" fillId="3" borderId="47" xfId="0" applyFont="1" applyFill="1" applyBorder="1" applyAlignment="1">
      <alignment vertical="top" wrapText="1"/>
    </xf>
    <xf numFmtId="0" fontId="37" fillId="3" borderId="47" xfId="0" applyFont="1" applyFill="1" applyBorder="1" applyAlignment="1">
      <alignment vertical="top"/>
    </xf>
    <xf numFmtId="0" fontId="28" fillId="16" borderId="47" xfId="0" applyFont="1" applyFill="1" applyBorder="1" applyAlignment="1">
      <alignment vertical="top"/>
    </xf>
    <xf numFmtId="0" fontId="28" fillId="3" borderId="47" xfId="0" applyFont="1" applyFill="1" applyBorder="1" applyAlignment="1">
      <alignment vertical="top"/>
    </xf>
    <xf numFmtId="0" fontId="28" fillId="19" borderId="47" xfId="0" applyFont="1" applyFill="1" applyBorder="1" applyAlignment="1">
      <alignment vertical="top"/>
    </xf>
    <xf numFmtId="0" fontId="53" fillId="19" borderId="47" xfId="0" applyFont="1" applyFill="1" applyBorder="1" applyAlignment="1">
      <alignment vertical="top"/>
    </xf>
    <xf numFmtId="0" fontId="37" fillId="3" borderId="47" xfId="0" applyFont="1" applyFill="1" applyBorder="1" applyAlignment="1">
      <alignment vertical="top" wrapText="1"/>
    </xf>
    <xf numFmtId="0" fontId="37" fillId="19" borderId="47" xfId="0" applyFont="1" applyFill="1" applyBorder="1" applyAlignment="1">
      <alignment vertical="top" wrapText="1"/>
    </xf>
    <xf numFmtId="0" fontId="37" fillId="16" borderId="47" xfId="0" applyFont="1" applyFill="1" applyBorder="1" applyAlignment="1">
      <alignment vertical="top" wrapText="1"/>
    </xf>
    <xf numFmtId="0" fontId="37" fillId="17" borderId="47" xfId="0" applyFont="1" applyFill="1" applyBorder="1" applyAlignment="1">
      <alignment vertical="top" wrapText="1"/>
    </xf>
    <xf numFmtId="0" fontId="37" fillId="18" borderId="47" xfId="0" applyFont="1" applyFill="1" applyBorder="1" applyAlignment="1">
      <alignment vertical="top" wrapText="1"/>
    </xf>
    <xf numFmtId="49" fontId="37" fillId="3" borderId="47" xfId="0" applyNumberFormat="1" applyFont="1" applyFill="1" applyBorder="1" applyAlignment="1">
      <alignment horizontal="right" wrapText="1"/>
    </xf>
    <xf numFmtId="0" fontId="53" fillId="19" borderId="47" xfId="0" applyFont="1" applyFill="1" applyBorder="1"/>
    <xf numFmtId="49" fontId="37" fillId="16" borderId="47" xfId="0" applyNumberFormat="1" applyFont="1" applyFill="1" applyBorder="1" applyAlignment="1">
      <alignment horizontal="right" wrapText="1"/>
    </xf>
    <xf numFmtId="49" fontId="37" fillId="19" borderId="47" xfId="0" applyNumberFormat="1" applyFont="1" applyFill="1" applyBorder="1" applyAlignment="1">
      <alignment horizontal="right" wrapText="1"/>
    </xf>
    <xf numFmtId="0" fontId="55" fillId="19" borderId="0" xfId="0" applyFont="1" applyFill="1" applyAlignment="1">
      <alignment horizontal="right"/>
    </xf>
    <xf numFmtId="49" fontId="37" fillId="3" borderId="49" xfId="0" applyNumberFormat="1" applyFont="1" applyFill="1" applyBorder="1" applyAlignment="1">
      <alignment horizontal="right" wrapText="1"/>
    </xf>
    <xf numFmtId="49" fontId="37" fillId="19" borderId="49" xfId="0" applyNumberFormat="1" applyFont="1" applyFill="1" applyBorder="1" applyAlignment="1">
      <alignment horizontal="right" wrapText="1"/>
    </xf>
    <xf numFmtId="0" fontId="53" fillId="16" borderId="47" xfId="0" applyFont="1" applyFill="1" applyBorder="1" applyAlignment="1">
      <alignment horizontal="right"/>
    </xf>
    <xf numFmtId="49" fontId="37" fillId="16" borderId="49" xfId="0" applyNumberFormat="1" applyFont="1" applyFill="1" applyBorder="1" applyAlignment="1">
      <alignment horizontal="right" wrapText="1"/>
    </xf>
    <xf numFmtId="49" fontId="37" fillId="17" borderId="47" xfId="0" applyNumberFormat="1" applyFont="1" applyFill="1" applyBorder="1" applyAlignment="1">
      <alignment horizontal="right" wrapText="1"/>
    </xf>
    <xf numFmtId="49" fontId="53" fillId="3" borderId="47" xfId="0" applyNumberFormat="1" applyFont="1" applyFill="1" applyBorder="1" applyAlignment="1">
      <alignment horizontal="right"/>
    </xf>
    <xf numFmtId="49" fontId="56" fillId="3" borderId="47" xfId="0" applyNumberFormat="1" applyFont="1" applyFill="1" applyBorder="1" applyAlignment="1">
      <alignment horizontal="right"/>
    </xf>
    <xf numFmtId="49" fontId="53" fillId="18" borderId="47" xfId="0" applyNumberFormat="1" applyFont="1" applyFill="1" applyBorder="1" applyAlignment="1">
      <alignment horizontal="right"/>
    </xf>
    <xf numFmtId="0" fontId="35" fillId="0" borderId="48" xfId="0" applyFont="1" applyBorder="1"/>
    <xf numFmtId="0" fontId="35" fillId="0" borderId="50" xfId="0" applyFont="1" applyFill="1" applyBorder="1" applyAlignment="1">
      <alignment vertical="top"/>
    </xf>
    <xf numFmtId="0" fontId="38" fillId="3" borderId="1" xfId="0" applyFont="1" applyFill="1" applyBorder="1" applyAlignment="1">
      <alignment vertical="top" wrapText="1"/>
    </xf>
    <xf numFmtId="0" fontId="38" fillId="19" borderId="1" xfId="0" applyFont="1" applyFill="1" applyBorder="1" applyAlignment="1">
      <alignment horizontal="left" vertical="top" wrapText="1"/>
    </xf>
    <xf numFmtId="0" fontId="37" fillId="18" borderId="50" xfId="0" applyFont="1" applyFill="1" applyBorder="1" applyAlignment="1">
      <alignment vertical="top" wrapText="1"/>
    </xf>
    <xf numFmtId="0" fontId="38" fillId="19" borderId="1" xfId="0" applyFont="1" applyFill="1" applyBorder="1" applyAlignment="1">
      <alignment vertical="top"/>
    </xf>
    <xf numFmtId="0" fontId="38" fillId="18" borderId="1" xfId="0" applyFont="1" applyFill="1" applyBorder="1" applyAlignment="1">
      <alignment vertical="top"/>
    </xf>
    <xf numFmtId="0" fontId="18" fillId="0" borderId="4" xfId="0" applyFont="1" applyBorder="1" applyAlignment="1">
      <alignment horizontal="left" vertical="top" wrapText="1"/>
    </xf>
    <xf numFmtId="49" fontId="53" fillId="18" borderId="50" xfId="0" applyNumberFormat="1" applyFont="1" applyFill="1" applyBorder="1" applyAlignment="1">
      <alignment horizontal="right"/>
    </xf>
    <xf numFmtId="0" fontId="38" fillId="3" borderId="1" xfId="0" applyFont="1" applyFill="1" applyBorder="1" applyAlignment="1">
      <alignment horizontal="right" wrapText="1"/>
    </xf>
    <xf numFmtId="0" fontId="38" fillId="19" borderId="1" xfId="0" applyFont="1" applyFill="1" applyBorder="1" applyAlignment="1">
      <alignment horizontal="right"/>
    </xf>
    <xf numFmtId="0" fontId="38" fillId="18" borderId="1" xfId="0" applyFont="1" applyFill="1" applyBorder="1" applyAlignment="1">
      <alignment horizontal="right"/>
    </xf>
    <xf numFmtId="0" fontId="18" fillId="0" borderId="1" xfId="0" applyFont="1" applyBorder="1" applyAlignment="1">
      <alignment horizontal="left" vertical="top" wrapText="1"/>
    </xf>
    <xf numFmtId="0" fontId="18" fillId="0" borderId="1" xfId="0" applyFont="1" applyFill="1" applyBorder="1" applyAlignment="1">
      <alignment horizontal="left" vertical="top" wrapText="1"/>
    </xf>
    <xf numFmtId="0" fontId="18" fillId="0" borderId="8" xfId="0" applyFont="1" applyBorder="1" applyAlignment="1">
      <alignment horizontal="left" vertical="top" wrapText="1"/>
    </xf>
    <xf numFmtId="164" fontId="0" fillId="0" borderId="0" xfId="0" applyNumberFormat="1"/>
    <xf numFmtId="0" fontId="34" fillId="0" borderId="49" xfId="0" applyFont="1" applyBorder="1" applyAlignment="1">
      <alignment horizontal="left" vertical="top" wrapText="1"/>
    </xf>
    <xf numFmtId="0" fontId="34" fillId="0" borderId="47" xfId="0" applyFont="1" applyBorder="1" applyAlignment="1">
      <alignment horizontal="right"/>
    </xf>
    <xf numFmtId="44" fontId="10" fillId="0" borderId="0" xfId="0" applyNumberFormat="1" applyFont="1" applyFill="1"/>
    <xf numFmtId="0" fontId="39" fillId="0" borderId="50" xfId="0" applyFont="1" applyBorder="1" applyAlignment="1">
      <alignment wrapText="1"/>
    </xf>
    <xf numFmtId="0" fontId="39" fillId="0" borderId="0" xfId="0" applyFont="1" applyFill="1" applyBorder="1" applyAlignment="1">
      <alignment horizontal="right" wrapText="1"/>
    </xf>
    <xf numFmtId="8" fontId="39" fillId="0" borderId="0" xfId="0" applyNumberFormat="1" applyFont="1" applyFill="1" applyBorder="1" applyAlignment="1">
      <alignment horizontal="right" wrapText="1"/>
    </xf>
    <xf numFmtId="0" fontId="39" fillId="15" borderId="0" xfId="0" applyFont="1" applyFill="1" applyBorder="1" applyAlignment="1">
      <alignment wrapText="1"/>
    </xf>
    <xf numFmtId="8" fontId="39" fillId="0" borderId="1" xfId="0" applyNumberFormat="1" applyFont="1" applyFill="1" applyBorder="1" applyAlignment="1">
      <alignment horizontal="right" wrapText="1"/>
    </xf>
    <xf numFmtId="44" fontId="18" fillId="0" borderId="11" xfId="1" applyFont="1" applyFill="1" applyBorder="1" applyAlignment="1">
      <alignment horizontal="left" vertical="top" wrapText="1"/>
    </xf>
    <xf numFmtId="0" fontId="10" fillId="0" borderId="0" xfId="0" applyFont="1" applyAlignment="1">
      <alignment horizontal="left"/>
    </xf>
    <xf numFmtId="0" fontId="35" fillId="0" borderId="47" xfId="0" applyFont="1" applyFill="1" applyBorder="1" applyAlignment="1">
      <alignment vertical="top" wrapText="1"/>
    </xf>
    <xf numFmtId="0" fontId="35" fillId="0" borderId="50" xfId="0" applyFont="1" applyFill="1" applyBorder="1" applyAlignment="1">
      <alignment vertical="top" wrapText="1"/>
    </xf>
    <xf numFmtId="164" fontId="39" fillId="0" borderId="47" xfId="0" applyNumberFormat="1" applyFont="1" applyFill="1" applyBorder="1" applyAlignment="1">
      <alignment horizontal="right"/>
    </xf>
    <xf numFmtId="164" fontId="38" fillId="0" borderId="49" xfId="0" applyNumberFormat="1" applyFont="1" applyFill="1" applyBorder="1" applyAlignment="1">
      <alignment horizontal="right"/>
    </xf>
    <xf numFmtId="164" fontId="38" fillId="0" borderId="50" xfId="0" applyNumberFormat="1" applyFont="1" applyFill="1" applyBorder="1" applyAlignment="1">
      <alignment horizontal="right"/>
    </xf>
    <xf numFmtId="164" fontId="38" fillId="0" borderId="1" xfId="0" applyNumberFormat="1" applyFont="1" applyFill="1" applyBorder="1" applyAlignment="1">
      <alignment horizontal="right"/>
    </xf>
    <xf numFmtId="164" fontId="38" fillId="0" borderId="1" xfId="0" applyNumberFormat="1" applyFont="1" applyFill="1" applyBorder="1"/>
    <xf numFmtId="49" fontId="37" fillId="0" borderId="47" xfId="0" applyNumberFormat="1" applyFont="1" applyFill="1" applyBorder="1" applyAlignment="1">
      <alignment horizontal="right" wrapText="1"/>
    </xf>
    <xf numFmtId="0" fontId="38" fillId="0" borderId="50" xfId="0" applyFont="1" applyFill="1" applyBorder="1"/>
    <xf numFmtId="0" fontId="38" fillId="0" borderId="6" xfId="0" applyFont="1" applyFill="1" applyBorder="1" applyAlignment="1">
      <alignment wrapText="1"/>
    </xf>
    <xf numFmtId="0" fontId="38" fillId="0" borderId="6" xfId="0" applyFont="1" applyFill="1" applyBorder="1"/>
    <xf numFmtId="0" fontId="18" fillId="0" borderId="1" xfId="0" applyNumberFormat="1" applyFont="1" applyFill="1" applyBorder="1" applyAlignment="1">
      <alignment horizontal="left" vertical="top" wrapText="1"/>
    </xf>
    <xf numFmtId="0" fontId="38" fillId="0" borderId="47" xfId="0" applyFont="1" applyFill="1" applyBorder="1" applyAlignment="1">
      <alignment wrapText="1"/>
    </xf>
    <xf numFmtId="0" fontId="38" fillId="0" borderId="48" xfId="0" applyFont="1" applyFill="1" applyBorder="1" applyAlignment="1">
      <alignment horizontal="center" wrapText="1"/>
    </xf>
    <xf numFmtId="0" fontId="39" fillId="0" borderId="50" xfId="0" applyFont="1" applyFill="1" applyBorder="1" applyAlignment="1">
      <alignment horizontal="left" vertical="top" wrapText="1"/>
    </xf>
    <xf numFmtId="0" fontId="39" fillId="0" borderId="47" xfId="0" applyFont="1" applyFill="1" applyBorder="1" applyAlignment="1">
      <alignment horizontal="left" vertical="top" wrapText="1"/>
    </xf>
    <xf numFmtId="0" fontId="39" fillId="0" borderId="48" xfId="0" applyFont="1" applyFill="1" applyBorder="1" applyAlignment="1">
      <alignment horizontal="left" vertical="top" wrapText="1"/>
    </xf>
    <xf numFmtId="0" fontId="39" fillId="0" borderId="1" xfId="0" applyFont="1" applyFill="1" applyBorder="1" applyAlignment="1">
      <alignment horizontal="left" wrapText="1"/>
    </xf>
    <xf numFmtId="0" fontId="39" fillId="0" borderId="52" xfId="0" applyFont="1" applyFill="1" applyBorder="1" applyAlignment="1">
      <alignment horizontal="right"/>
    </xf>
    <xf numFmtId="0" fontId="39" fillId="0" borderId="48" xfId="0" applyFont="1" applyFill="1" applyBorder="1" applyAlignment="1">
      <alignment horizontal="right"/>
    </xf>
    <xf numFmtId="0" fontId="39" fillId="0" borderId="8" xfId="0" applyFont="1" applyFill="1" applyBorder="1" applyAlignment="1">
      <alignment horizontal="left" wrapText="1"/>
    </xf>
    <xf numFmtId="0" fontId="39" fillId="0" borderId="54" xfId="0" applyFont="1" applyFill="1" applyBorder="1" applyAlignment="1">
      <alignment horizontal="right"/>
    </xf>
    <xf numFmtId="0" fontId="39" fillId="0" borderId="0" xfId="0" applyFont="1" applyFill="1" applyBorder="1" applyAlignment="1">
      <alignment horizontal="right"/>
    </xf>
    <xf numFmtId="0" fontId="38" fillId="0" borderId="1" xfId="0" applyFont="1" applyFill="1" applyBorder="1" applyAlignment="1">
      <alignment wrapText="1"/>
    </xf>
    <xf numFmtId="0" fontId="38" fillId="0" borderId="8" xfId="0" applyFont="1" applyFill="1" applyBorder="1" applyAlignment="1">
      <alignment wrapText="1"/>
    </xf>
    <xf numFmtId="0" fontId="38" fillId="0" borderId="8" xfId="0" applyFont="1" applyFill="1" applyBorder="1"/>
    <xf numFmtId="0" fontId="53" fillId="0" borderId="47" xfId="0" applyFont="1" applyFill="1" applyBorder="1" applyAlignment="1">
      <alignment vertical="top" wrapText="1"/>
    </xf>
    <xf numFmtId="0" fontId="37" fillId="0" borderId="1" xfId="0" applyFont="1" applyFill="1" applyBorder="1" applyAlignment="1">
      <alignment wrapText="1"/>
    </xf>
    <xf numFmtId="0" fontId="37" fillId="0" borderId="1" xfId="0" applyFont="1" applyFill="1" applyBorder="1"/>
    <xf numFmtId="0" fontId="37" fillId="0" borderId="1" xfId="0" applyFont="1" applyFill="1" applyBorder="1" applyAlignment="1">
      <alignment vertical="top" wrapText="1"/>
    </xf>
    <xf numFmtId="0" fontId="37" fillId="0" borderId="1" xfId="0" applyFont="1" applyFill="1" applyBorder="1" applyAlignment="1">
      <alignment vertical="top"/>
    </xf>
    <xf numFmtId="0" fontId="37" fillId="0" borderId="8" xfId="0" applyFont="1" applyFill="1" applyBorder="1" applyAlignment="1">
      <alignment vertical="top" wrapText="1"/>
    </xf>
    <xf numFmtId="0" fontId="37" fillId="0" borderId="8" xfId="0" applyFont="1" applyFill="1" applyBorder="1" applyAlignment="1">
      <alignment vertical="top"/>
    </xf>
    <xf numFmtId="0" fontId="38" fillId="0" borderId="1" xfId="0" applyFont="1" applyFill="1" applyBorder="1" applyAlignment="1">
      <alignment horizontal="left" vertical="top" wrapText="1"/>
    </xf>
    <xf numFmtId="0" fontId="18" fillId="0" borderId="2" xfId="0" applyFont="1" applyBorder="1" applyAlignment="1">
      <alignment horizontal="left" vertical="top" wrapText="1"/>
    </xf>
    <xf numFmtId="0" fontId="18" fillId="0" borderId="6" xfId="0" applyFont="1" applyBorder="1" applyAlignment="1">
      <alignment horizontal="left" vertical="top" wrapText="1"/>
    </xf>
    <xf numFmtId="0" fontId="18" fillId="0" borderId="3" xfId="0" applyFont="1" applyBorder="1" applyAlignment="1">
      <alignment horizontal="left" vertical="top" wrapText="1"/>
    </xf>
    <xf numFmtId="0" fontId="15" fillId="11" borderId="19" xfId="0" applyFont="1" applyFill="1" applyBorder="1" applyAlignment="1">
      <alignment horizontal="left" vertical="top" wrapText="1"/>
    </xf>
    <xf numFmtId="0" fontId="15" fillId="11" borderId="12" xfId="0" applyFont="1" applyFill="1" applyBorder="1" applyAlignment="1">
      <alignment horizontal="left" vertical="top" wrapText="1"/>
    </xf>
    <xf numFmtId="0" fontId="15" fillId="11" borderId="20" xfId="0" applyFont="1" applyFill="1" applyBorder="1" applyAlignment="1">
      <alignment horizontal="left" vertical="top" wrapText="1"/>
    </xf>
    <xf numFmtId="0" fontId="15" fillId="11" borderId="10" xfId="0" applyFont="1" applyFill="1" applyBorder="1" applyAlignment="1">
      <alignment horizontal="left" vertical="top" wrapText="1"/>
    </xf>
    <xf numFmtId="0" fontId="16" fillId="2" borderId="11" xfId="0" applyFont="1" applyFill="1" applyBorder="1" applyAlignment="1">
      <alignment vertical="center" wrapText="1"/>
    </xf>
    <xf numFmtId="0" fontId="16" fillId="2" borderId="28" xfId="0" applyFont="1" applyFill="1" applyBorder="1" applyAlignment="1">
      <alignment vertical="center" wrapText="1"/>
    </xf>
    <xf numFmtId="0" fontId="16" fillId="2" borderId="7" xfId="0" applyFont="1" applyFill="1" applyBorder="1" applyAlignment="1">
      <alignment vertical="center" wrapText="1"/>
    </xf>
    <xf numFmtId="0" fontId="15" fillId="11" borderId="9" xfId="0" applyFont="1" applyFill="1" applyBorder="1" applyAlignment="1">
      <alignment horizontal="left" vertical="top" wrapText="1"/>
    </xf>
    <xf numFmtId="0" fontId="15" fillId="11" borderId="13" xfId="0" applyFont="1" applyFill="1" applyBorder="1" applyAlignment="1">
      <alignment horizontal="left" vertical="top" wrapText="1"/>
    </xf>
    <xf numFmtId="0" fontId="15" fillId="11" borderId="7" xfId="0" applyFont="1" applyFill="1" applyBorder="1" applyAlignment="1">
      <alignment horizontal="left" vertical="top" wrapText="1"/>
    </xf>
    <xf numFmtId="0" fontId="15" fillId="11" borderId="5" xfId="0" applyFont="1" applyFill="1" applyBorder="1" applyAlignment="1">
      <alignment horizontal="left" vertical="top" wrapText="1"/>
    </xf>
    <xf numFmtId="0" fontId="15" fillId="11" borderId="2" xfId="0" applyFont="1" applyFill="1" applyBorder="1" applyAlignment="1">
      <alignment horizontal="left" vertical="top" wrapText="1"/>
    </xf>
    <xf numFmtId="0" fontId="15" fillId="11" borderId="4" xfId="0" applyFont="1" applyFill="1" applyBorder="1" applyAlignment="1">
      <alignment horizontal="left" vertical="top" wrapText="1"/>
    </xf>
    <xf numFmtId="17" fontId="18" fillId="3" borderId="8" xfId="0" applyNumberFormat="1" applyFont="1" applyFill="1" applyBorder="1" applyAlignment="1">
      <alignment horizontal="center" vertical="top" wrapText="1"/>
    </xf>
    <xf numFmtId="0" fontId="18" fillId="3" borderId="3" xfId="0" applyFont="1" applyFill="1" applyBorder="1" applyAlignment="1">
      <alignment horizontal="center" vertical="top" wrapText="1"/>
    </xf>
    <xf numFmtId="0" fontId="15" fillId="11" borderId="22" xfId="0" applyFont="1" applyFill="1" applyBorder="1" applyAlignment="1">
      <alignment horizontal="left" vertical="top" wrapText="1"/>
    </xf>
    <xf numFmtId="0" fontId="15" fillId="11" borderId="29" xfId="0" applyFont="1" applyFill="1" applyBorder="1" applyAlignment="1">
      <alignment horizontal="left" vertical="top" wrapText="1"/>
    </xf>
    <xf numFmtId="17" fontId="18" fillId="3" borderId="9" xfId="0" applyNumberFormat="1" applyFont="1" applyFill="1" applyBorder="1" applyAlignment="1">
      <alignment horizontal="center" vertical="top" wrapText="1"/>
    </xf>
    <xf numFmtId="0" fontId="18" fillId="3" borderId="28" xfId="0" applyFont="1" applyFill="1" applyBorder="1" applyAlignment="1">
      <alignment horizontal="center" vertical="top" wrapText="1"/>
    </xf>
    <xf numFmtId="0" fontId="18" fillId="3" borderId="7" xfId="0" applyFont="1" applyFill="1" applyBorder="1" applyAlignment="1">
      <alignment horizontal="center" vertical="top" wrapText="1"/>
    </xf>
    <xf numFmtId="164" fontId="22" fillId="3" borderId="13" xfId="0" applyNumberFormat="1" applyFont="1" applyFill="1" applyBorder="1" applyAlignment="1">
      <alignment horizontal="right" vertical="top" wrapText="1"/>
    </xf>
    <xf numFmtId="164" fontId="22" fillId="3" borderId="0" xfId="0" applyNumberFormat="1" applyFont="1" applyFill="1" applyBorder="1" applyAlignment="1">
      <alignment horizontal="right" vertical="top" wrapText="1"/>
    </xf>
    <xf numFmtId="164" fontId="57" fillId="3" borderId="9" xfId="0" applyNumberFormat="1" applyFont="1" applyFill="1" applyBorder="1" applyAlignment="1">
      <alignment horizontal="center" vertical="top" wrapText="1"/>
    </xf>
    <xf numFmtId="164" fontId="57" fillId="3" borderId="28" xfId="0" applyNumberFormat="1" applyFont="1" applyFill="1" applyBorder="1" applyAlignment="1">
      <alignment horizontal="center" vertical="top" wrapText="1"/>
    </xf>
    <xf numFmtId="164" fontId="57" fillId="3" borderId="7" xfId="0" applyNumberFormat="1" applyFont="1" applyFill="1" applyBorder="1" applyAlignment="1">
      <alignment horizontal="center" vertical="top" wrapText="1"/>
    </xf>
    <xf numFmtId="0" fontId="20" fillId="5" borderId="3" xfId="0" applyFont="1" applyFill="1" applyBorder="1" applyAlignment="1">
      <alignment horizontal="left" vertical="top" wrapText="1"/>
    </xf>
    <xf numFmtId="0" fontId="20" fillId="5" borderId="2" xfId="0" applyFont="1" applyFill="1" applyBorder="1" applyAlignment="1">
      <alignment horizontal="left" vertical="top" wrapText="1"/>
    </xf>
    <xf numFmtId="0" fontId="15" fillId="11" borderId="28" xfId="0" applyFont="1" applyFill="1" applyBorder="1" applyAlignment="1">
      <alignment horizontal="left" vertical="top" wrapText="1"/>
    </xf>
    <xf numFmtId="0" fontId="15" fillId="11" borderId="0" xfId="0" applyFont="1" applyFill="1" applyBorder="1" applyAlignment="1">
      <alignment horizontal="left" vertical="top" wrapText="1"/>
    </xf>
    <xf numFmtId="165" fontId="18" fillId="0" borderId="8" xfId="0" applyNumberFormat="1" applyFont="1" applyFill="1" applyBorder="1" applyAlignment="1">
      <alignment horizontal="right" vertical="top" wrapText="1"/>
    </xf>
    <xf numFmtId="165" fontId="18" fillId="0" borderId="3" xfId="0" applyNumberFormat="1" applyFont="1" applyFill="1" applyBorder="1" applyAlignment="1">
      <alignment horizontal="right" vertical="top" wrapText="1"/>
    </xf>
    <xf numFmtId="0" fontId="32" fillId="10" borderId="43" xfId="0" applyFont="1" applyFill="1" applyBorder="1" applyAlignment="1">
      <alignment horizontal="center" vertical="center"/>
    </xf>
    <xf numFmtId="0" fontId="32" fillId="10" borderId="36" xfId="0" applyFont="1" applyFill="1" applyBorder="1" applyAlignment="1">
      <alignment horizontal="center" vertical="center"/>
    </xf>
    <xf numFmtId="0" fontId="20" fillId="5" borderId="44" xfId="0" applyFont="1" applyFill="1" applyBorder="1" applyAlignment="1">
      <alignment horizontal="left" vertical="top" wrapText="1"/>
    </xf>
    <xf numFmtId="0" fontId="20" fillId="5" borderId="7" xfId="0" applyFont="1" applyFill="1" applyBorder="1" applyAlignment="1">
      <alignment horizontal="left" vertical="top" wrapText="1"/>
    </xf>
    <xf numFmtId="0" fontId="20" fillId="5" borderId="10" xfId="0" applyFont="1" applyFill="1" applyBorder="1" applyAlignment="1">
      <alignment horizontal="left" vertical="top" wrapText="1"/>
    </xf>
    <xf numFmtId="0" fontId="21" fillId="2" borderId="11" xfId="0" applyFont="1" applyFill="1" applyBorder="1" applyAlignment="1">
      <alignment vertical="center"/>
    </xf>
    <xf numFmtId="0" fontId="21" fillId="2" borderId="29" xfId="0" applyFont="1" applyFill="1" applyBorder="1" applyAlignment="1">
      <alignment vertical="center"/>
    </xf>
    <xf numFmtId="0" fontId="21" fillId="2" borderId="10" xfId="0" applyFont="1" applyFill="1" applyBorder="1" applyAlignment="1">
      <alignment vertical="center"/>
    </xf>
    <xf numFmtId="0" fontId="15" fillId="11" borderId="18" xfId="0" applyFont="1" applyFill="1" applyBorder="1" applyAlignment="1">
      <alignment horizontal="left" vertical="top" wrapText="1"/>
    </xf>
    <xf numFmtId="0" fontId="15" fillId="11" borderId="6" xfId="0" applyFont="1" applyFill="1" applyBorder="1" applyAlignment="1">
      <alignment horizontal="left" vertical="top" wrapText="1"/>
    </xf>
    <xf numFmtId="164" fontId="18" fillId="3" borderId="8" xfId="0" applyNumberFormat="1" applyFont="1" applyFill="1" applyBorder="1" applyAlignment="1">
      <alignment horizontal="right" vertical="top" wrapText="1"/>
    </xf>
    <xf numFmtId="164" fontId="18" fillId="3" borderId="3" xfId="0" applyNumberFormat="1" applyFont="1" applyFill="1" applyBorder="1" applyAlignment="1">
      <alignment horizontal="right" vertical="top" wrapText="1"/>
    </xf>
    <xf numFmtId="0" fontId="15" fillId="11" borderId="8" xfId="0" applyFont="1" applyFill="1" applyBorder="1" applyAlignment="1">
      <alignment horizontal="left" vertical="top" wrapText="1"/>
    </xf>
    <xf numFmtId="0" fontId="15" fillId="11" borderId="3" xfId="0" applyFont="1" applyFill="1" applyBorder="1" applyAlignment="1">
      <alignment horizontal="left" vertical="top" wrapText="1"/>
    </xf>
    <xf numFmtId="0" fontId="21" fillId="2" borderId="28" xfId="0" applyFont="1" applyFill="1" applyBorder="1" applyAlignment="1">
      <alignment vertical="center"/>
    </xf>
    <xf numFmtId="0" fontId="21" fillId="2" borderId="7" xfId="0" applyFont="1" applyFill="1" applyBorder="1" applyAlignment="1">
      <alignment vertical="center"/>
    </xf>
    <xf numFmtId="49" fontId="18" fillId="3" borderId="8" xfId="0" applyNumberFormat="1" applyFont="1" applyFill="1" applyBorder="1" applyAlignment="1">
      <alignment horizontal="center" vertical="top" wrapText="1"/>
    </xf>
    <xf numFmtId="49" fontId="18" fillId="3" borderId="3" xfId="0" applyNumberFormat="1" applyFont="1" applyFill="1" applyBorder="1" applyAlignment="1">
      <alignment horizontal="center" vertical="top" wrapText="1"/>
    </xf>
    <xf numFmtId="0" fontId="15" fillId="11" borderId="11" xfId="0" applyFont="1" applyFill="1" applyBorder="1" applyAlignment="1">
      <alignment horizontal="left" vertical="top" wrapText="1"/>
    </xf>
    <xf numFmtId="165" fontId="18" fillId="0" borderId="12" xfId="0" applyNumberFormat="1" applyFont="1" applyFill="1" applyBorder="1" applyAlignment="1">
      <alignment horizontal="right" vertical="top" wrapText="1"/>
    </xf>
    <xf numFmtId="165" fontId="18" fillId="0" borderId="29" xfId="0" applyNumberFormat="1" applyFont="1" applyFill="1" applyBorder="1" applyAlignment="1">
      <alignment horizontal="right" vertical="top" wrapText="1"/>
    </xf>
    <xf numFmtId="165" fontId="18" fillId="0" borderId="10" xfId="0" applyNumberFormat="1" applyFont="1" applyFill="1" applyBorder="1" applyAlignment="1">
      <alignment horizontal="right" vertical="top" wrapText="1"/>
    </xf>
    <xf numFmtId="0" fontId="18" fillId="0" borderId="2" xfId="0" applyFont="1" applyBorder="1" applyAlignment="1">
      <alignment horizontal="left" vertical="top" wrapText="1"/>
    </xf>
    <xf numFmtId="0" fontId="18" fillId="0" borderId="6" xfId="0" applyFont="1" applyBorder="1" applyAlignment="1">
      <alignment horizontal="left" vertical="top" wrapText="1"/>
    </xf>
    <xf numFmtId="0" fontId="18" fillId="0" borderId="3" xfId="0" applyFont="1" applyBorder="1" applyAlignment="1">
      <alignment horizontal="left" vertical="top" wrapText="1"/>
    </xf>
    <xf numFmtId="0" fontId="18" fillId="0" borderId="2" xfId="0" applyFont="1" applyFill="1" applyBorder="1" applyAlignment="1">
      <alignment horizontal="left" vertical="top" wrapText="1"/>
    </xf>
    <xf numFmtId="0" fontId="18" fillId="0" borderId="6" xfId="0" applyFont="1" applyFill="1" applyBorder="1" applyAlignment="1">
      <alignment horizontal="left" vertical="top" wrapText="1"/>
    </xf>
    <xf numFmtId="0" fontId="18" fillId="0" borderId="1" xfId="0" applyFont="1" applyBorder="1" applyAlignment="1">
      <alignment horizontal="left" vertical="top" wrapText="1"/>
    </xf>
    <xf numFmtId="0" fontId="14" fillId="6" borderId="39" xfId="0" applyFont="1" applyFill="1" applyBorder="1" applyAlignment="1">
      <alignment vertical="top" wrapText="1"/>
    </xf>
    <xf numFmtId="0" fontId="14" fillId="6" borderId="40" xfId="0" applyFont="1" applyFill="1" applyBorder="1" applyAlignment="1">
      <alignment vertical="top" wrapText="1"/>
    </xf>
    <xf numFmtId="0" fontId="24" fillId="4" borderId="41" xfId="0" applyFont="1" applyFill="1" applyBorder="1" applyAlignment="1">
      <alignment horizontal="center" vertical="center" wrapText="1"/>
    </xf>
    <xf numFmtId="0" fontId="24" fillId="4" borderId="42" xfId="0" applyFont="1" applyFill="1" applyBorder="1" applyAlignment="1">
      <alignment horizontal="center" vertical="center" wrapText="1"/>
    </xf>
    <xf numFmtId="0" fontId="24" fillId="4" borderId="32"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18" fillId="0" borderId="7" xfId="0" applyFont="1" applyBorder="1" applyAlignment="1">
      <alignment horizontal="left" vertical="top" wrapText="1"/>
    </xf>
    <xf numFmtId="0" fontId="18" fillId="0" borderId="10" xfId="0" applyFont="1" applyBorder="1" applyAlignment="1">
      <alignment horizontal="left" vertical="top" wrapText="1"/>
    </xf>
    <xf numFmtId="0" fontId="18" fillId="0" borderId="7" xfId="0" applyFont="1" applyFill="1" applyBorder="1" applyAlignment="1">
      <alignment horizontal="left" vertical="top" wrapText="1"/>
    </xf>
    <xf numFmtId="0" fontId="18" fillId="0" borderId="10" xfId="0" applyFont="1" applyFill="1" applyBorder="1" applyAlignment="1">
      <alignment horizontal="left" vertical="top" wrapText="1"/>
    </xf>
    <xf numFmtId="0" fontId="18" fillId="0" borderId="30" xfId="0" applyFont="1" applyBorder="1" applyAlignment="1">
      <alignment horizontal="left" vertical="top" wrapText="1"/>
    </xf>
    <xf numFmtId="0" fontId="18" fillId="0" borderId="31" xfId="0" applyFont="1" applyBorder="1" applyAlignment="1">
      <alignment horizontal="left" vertical="top" wrapText="1"/>
    </xf>
    <xf numFmtId="0" fontId="18" fillId="0" borderId="55" xfId="0" applyFont="1" applyBorder="1" applyAlignment="1">
      <alignment horizontal="left" vertical="top" wrapText="1"/>
    </xf>
    <xf numFmtId="0" fontId="18" fillId="0" borderId="55" xfId="0" applyFont="1" applyFill="1" applyBorder="1" applyAlignment="1">
      <alignment horizontal="left" vertical="top" wrapText="1"/>
    </xf>
    <xf numFmtId="0" fontId="18" fillId="0" borderId="63" xfId="0" applyFont="1" applyFill="1" applyBorder="1" applyAlignment="1">
      <alignment horizontal="left" vertical="top" wrapText="1"/>
    </xf>
    <xf numFmtId="0" fontId="18" fillId="0" borderId="64" xfId="0" applyFont="1" applyFill="1" applyBorder="1" applyAlignment="1">
      <alignment horizontal="left" vertical="top" wrapText="1"/>
    </xf>
    <xf numFmtId="0" fontId="18" fillId="0" borderId="57" xfId="0" applyFont="1" applyFill="1" applyBorder="1" applyAlignment="1">
      <alignment horizontal="left" vertical="top" wrapText="1"/>
    </xf>
    <xf numFmtId="0" fontId="18" fillId="0" borderId="58" xfId="0" applyFont="1" applyFill="1" applyBorder="1" applyAlignment="1">
      <alignment horizontal="left" vertical="top" wrapText="1"/>
    </xf>
    <xf numFmtId="0" fontId="18" fillId="0" borderId="61" xfId="0" applyFont="1" applyFill="1" applyBorder="1" applyAlignment="1">
      <alignment horizontal="left" vertical="top" wrapText="1"/>
    </xf>
    <xf numFmtId="0" fontId="18" fillId="0" borderId="62" xfId="0" applyFont="1" applyFill="1" applyBorder="1" applyAlignment="1">
      <alignment horizontal="left" vertical="top" wrapText="1"/>
    </xf>
    <xf numFmtId="0" fontId="18" fillId="0" borderId="59" xfId="0" applyFont="1" applyBorder="1" applyAlignment="1">
      <alignment horizontal="left" vertical="top" wrapText="1"/>
    </xf>
    <xf numFmtId="0" fontId="18" fillId="0" borderId="60" xfId="0" applyFont="1" applyBorder="1" applyAlignment="1">
      <alignment horizontal="left" vertical="top" wrapText="1"/>
    </xf>
    <xf numFmtId="0" fontId="18" fillId="0" borderId="59" xfId="0" applyFont="1" applyFill="1" applyBorder="1" applyAlignment="1">
      <alignment horizontal="left" vertical="top" wrapText="1"/>
    </xf>
    <xf numFmtId="0" fontId="18" fillId="0" borderId="60" xfId="0" applyFont="1" applyFill="1" applyBorder="1" applyAlignment="1">
      <alignment horizontal="left" vertical="top" wrapText="1"/>
    </xf>
    <xf numFmtId="0" fontId="18" fillId="0" borderId="30" xfId="0" applyFont="1" applyFill="1" applyBorder="1" applyAlignment="1">
      <alignment horizontal="left" vertical="top" wrapText="1"/>
    </xf>
    <xf numFmtId="0" fontId="18" fillId="0" borderId="31" xfId="0" applyFont="1" applyFill="1" applyBorder="1" applyAlignment="1">
      <alignment horizontal="left" vertical="top" wrapText="1"/>
    </xf>
    <xf numFmtId="0" fontId="18" fillId="0" borderId="57" xfId="0" applyFont="1" applyBorder="1" applyAlignment="1">
      <alignment horizontal="left" vertical="top" wrapText="1"/>
    </xf>
    <xf numFmtId="0" fontId="18" fillId="0" borderId="58" xfId="0" applyFont="1" applyBorder="1" applyAlignment="1">
      <alignment horizontal="left" vertical="top" wrapText="1"/>
    </xf>
    <xf numFmtId="0" fontId="14" fillId="8" borderId="36" xfId="0" applyFont="1" applyFill="1" applyBorder="1" applyAlignment="1">
      <alignment vertical="top" wrapText="1"/>
    </xf>
    <xf numFmtId="0" fontId="24" fillId="7" borderId="33" xfId="0" applyFont="1" applyFill="1" applyBorder="1" applyAlignment="1">
      <alignment horizontal="center" vertical="center" wrapText="1"/>
    </xf>
    <xf numFmtId="0" fontId="24" fillId="7" borderId="34" xfId="0" applyFont="1" applyFill="1" applyBorder="1" applyAlignment="1">
      <alignment horizontal="center" vertical="center" wrapText="1"/>
    </xf>
    <xf numFmtId="0" fontId="24" fillId="7" borderId="35" xfId="0" applyFont="1" applyFill="1" applyBorder="1" applyAlignment="1">
      <alignment horizontal="center" vertical="center" wrapText="1"/>
    </xf>
    <xf numFmtId="0" fontId="14" fillId="6" borderId="65" xfId="0" applyFont="1" applyFill="1" applyBorder="1" applyAlignment="1">
      <alignment vertical="top" wrapText="1"/>
    </xf>
  </cellXfs>
  <cellStyles count="2">
    <cellStyle name="Currency" xfId="1" builtinId="4"/>
    <cellStyle name="Normal" xfId="0" builtinId="0"/>
  </cellStyles>
  <dxfs count="13">
    <dxf>
      <font>
        <b val="0"/>
        <i val="0"/>
        <strike val="0"/>
        <condense val="0"/>
        <extend val="0"/>
        <outline val="0"/>
        <shadow val="0"/>
        <u val="none"/>
        <vertAlign val="baseline"/>
        <sz val="12"/>
        <color theme="1"/>
        <name val="Times New Roman"/>
        <family val="1"/>
        <scheme val="none"/>
      </font>
      <alignment horizontal="left" vertical="top" textRotation="0" wrapText="1" indent="0" justifyLastLine="0" shrinkToFit="0" readingOrder="0"/>
    </dxf>
    <dxf>
      <font>
        <b val="0"/>
        <i val="0"/>
        <strike val="0"/>
        <condense val="0"/>
        <extend val="0"/>
        <outline val="0"/>
        <shadow val="0"/>
        <u val="none"/>
        <vertAlign val="baseline"/>
        <sz val="11"/>
        <color theme="1"/>
        <name val="Times New Roman"/>
        <family val="1"/>
        <scheme val="none"/>
      </font>
      <fill>
        <patternFill patternType="solid">
          <fgColor theme="8" tint="0.79998168889431442"/>
          <bgColor theme="8" tint="0.79998168889431442"/>
        </patternFill>
      </fill>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2"/>
        <color theme="1"/>
        <name val="Times New Roman"/>
        <family val="1"/>
        <scheme val="none"/>
      </font>
      <alignment horizontal="left" vertical="top" textRotation="0" wrapText="1" indent="0" justifyLastLine="0" shrinkToFit="0" readingOrder="0"/>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2"/>
        <color theme="1"/>
        <name val="Times New Roman"/>
        <family val="1"/>
        <scheme val="none"/>
      </font>
      <alignment horizontal="left" vertical="top" textRotation="0" wrapText="1" indent="0" justifyLastLine="0" shrinkToFit="0" readingOrder="0"/>
    </dxf>
    <dxf>
      <font>
        <b/>
        <i val="0"/>
        <strike val="0"/>
        <condense val="0"/>
        <extend val="0"/>
        <outline val="0"/>
        <shadow val="0"/>
        <u val="none"/>
        <vertAlign val="baseline"/>
        <sz val="11"/>
        <color theme="0"/>
        <name val="Times New Roman"/>
        <family val="1"/>
        <scheme val="none"/>
      </font>
      <fill>
        <patternFill patternType="solid">
          <fgColor theme="8"/>
          <bgColor theme="8"/>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Times New Roman"/>
        <family val="1"/>
        <scheme val="none"/>
      </font>
      <numFmt numFmtId="0" formatCode="General"/>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dxf>
  </dxfs>
  <tableStyles count="0" defaultTableStyle="TableStyleMedium2" defaultPivotStyle="PivotStyleLight16"/>
  <colors>
    <mruColors>
      <color rgb="FF5CA9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1" Type="http://schemas.openxmlformats.org/officeDocument/2006/relationships/hyperlink" Target="https://media.sweetwater.com/api/i/q-82__ha-cb29bb526783fa71__hmac-19205aa44cd2938a16124bed8ca51559dfea3ba3/images/closeup/750-KASLNG_front.jpg"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11</xdr:col>
      <xdr:colOff>874059</xdr:colOff>
      <xdr:row>1</xdr:row>
      <xdr:rowOff>3350559</xdr:rowOff>
    </xdr:to>
    <xdr:sp macro="" textlink="">
      <xdr:nvSpPr>
        <xdr:cNvPr id="2" name="TextBox 1">
          <a:extLst>
            <a:ext uri="{FF2B5EF4-FFF2-40B4-BE49-F238E27FC236}">
              <a16:creationId xmlns:a16="http://schemas.microsoft.com/office/drawing/2014/main" id="{63F5E4B2-30BB-4FCE-BEA0-4AD14215891A}"/>
            </a:ext>
          </a:extLst>
        </xdr:cNvPr>
        <xdr:cNvSpPr txBox="1"/>
      </xdr:nvSpPr>
      <xdr:spPr>
        <a:xfrm>
          <a:off x="0" y="1"/>
          <a:ext cx="17021735" cy="8550087"/>
        </a:xfrm>
        <a:prstGeom prst="rect">
          <a:avLst/>
        </a:prstGeom>
        <a:solidFill>
          <a:schemeClr val="accent1">
            <a:lumMod val="20000"/>
            <a:lumOff val="80000"/>
          </a:schemeClr>
        </a:solidFill>
        <a:ln w="5715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1"/>
          <a:r>
            <a:rPr lang="en-US" sz="2000" b="0" u="none" cap="none" spc="0">
              <a:ln w="0"/>
              <a:solidFill>
                <a:srgbClr val="002060"/>
              </a:solidFill>
              <a:effectLst>
                <a:outerShdw blurRad="38100" dist="19050" dir="2700000" algn="tl" rotWithShape="0">
                  <a:schemeClr val="dk1">
                    <a:alpha val="40000"/>
                  </a:schemeClr>
                </a:outerShdw>
              </a:effectLst>
              <a:latin typeface="Palatino Linotype" panose="02040502050505030304" pitchFamily="18" charset="0"/>
            </a:rPr>
            <a:t>Instructions/Guidelines for Data Entry </a:t>
          </a:r>
        </a:p>
        <a:p>
          <a:endParaRPr lang="en-US" sz="1100">
            <a:latin typeface="Palatino Linotype" panose="02040502050505030304" pitchFamily="18" charset="0"/>
          </a:endParaRPr>
        </a:p>
        <a:p>
          <a:pPr lvl="1"/>
          <a:r>
            <a:rPr lang="en-US" sz="1200">
              <a:solidFill>
                <a:schemeClr val="dk1"/>
              </a:solidFill>
              <a:effectLst/>
              <a:latin typeface="Palatino Linotype" panose="02040502050505030304" pitchFamily="18" charset="0"/>
              <a:ea typeface="+mn-ea"/>
              <a:cs typeface="+mn-cs"/>
            </a:rPr>
            <a:t>The MSBA</a:t>
          </a:r>
          <a:r>
            <a:rPr lang="en-US" sz="1200" baseline="0">
              <a:solidFill>
                <a:schemeClr val="dk1"/>
              </a:solidFill>
              <a:effectLst/>
              <a:latin typeface="Palatino Linotype" panose="02040502050505030304" pitchFamily="18" charset="0"/>
              <a:ea typeface="+mn-ea"/>
              <a:cs typeface="+mn-cs"/>
            </a:rPr>
            <a:t> 2020</a:t>
          </a:r>
          <a:r>
            <a:rPr lang="en-US" sz="1200">
              <a:solidFill>
                <a:schemeClr val="dk1"/>
              </a:solidFill>
              <a:effectLst/>
              <a:latin typeface="Palatino Linotype" panose="02040502050505030304" pitchFamily="18" charset="0"/>
              <a:ea typeface="+mn-ea"/>
              <a:cs typeface="+mn-cs"/>
            </a:rPr>
            <a:t> Furniture and Equipment Data Collection Spreadsheet is comprised of six sections. We request that a member of the project’s design team complete the data entry. </a:t>
          </a:r>
          <a:r>
            <a:rPr lang="en-US" sz="1200" i="0">
              <a:solidFill>
                <a:schemeClr val="dk1"/>
              </a:solidFill>
              <a:effectLst/>
              <a:latin typeface="Palatino Linotype" panose="02040502050505030304" pitchFamily="18" charset="0"/>
              <a:ea typeface="+mn-ea"/>
              <a:cs typeface="+mn-cs"/>
            </a:rPr>
            <a:t>The following </a:t>
          </a:r>
          <a:r>
            <a:rPr lang="en-US" sz="1200" i="1">
              <a:solidFill>
                <a:schemeClr val="dk1"/>
              </a:solidFill>
              <a:effectLst/>
              <a:latin typeface="Palatino Linotype" panose="02040502050505030304" pitchFamily="18" charset="0"/>
              <a:ea typeface="+mn-ea"/>
              <a:cs typeface="+mn-cs"/>
            </a:rPr>
            <a:t>Instructions/Guidelines for Data Entry</a:t>
          </a:r>
          <a:r>
            <a:rPr lang="en-US" sz="1200" i="1" baseline="0">
              <a:solidFill>
                <a:schemeClr val="dk1"/>
              </a:solidFill>
              <a:effectLst/>
              <a:latin typeface="Palatino Linotype" panose="02040502050505030304" pitchFamily="18" charset="0"/>
              <a:ea typeface="+mn-ea"/>
              <a:cs typeface="+mn-cs"/>
            </a:rPr>
            <a:t> </a:t>
          </a:r>
          <a:r>
            <a:rPr lang="en-US" sz="1200" i="0" baseline="0">
              <a:solidFill>
                <a:schemeClr val="dk1"/>
              </a:solidFill>
              <a:effectLst/>
              <a:latin typeface="Palatino Linotype" panose="02040502050505030304" pitchFamily="18" charset="0"/>
              <a:ea typeface="+mn-ea"/>
              <a:cs typeface="+mn-cs"/>
            </a:rPr>
            <a:t>can also be found by following </a:t>
          </a:r>
          <a:r>
            <a:rPr lang="en-US" sz="1200" i="0" u="none" baseline="0">
              <a:solidFill>
                <a:schemeClr val="dk1"/>
              </a:solidFill>
              <a:effectLst/>
              <a:latin typeface="Palatino Linotype" panose="02040502050505030304" pitchFamily="18" charset="0"/>
              <a:ea typeface="+mn-ea"/>
              <a:cs typeface="+mn-cs"/>
            </a:rPr>
            <a:t>this link</a:t>
          </a:r>
          <a:r>
            <a:rPr lang="en-US" sz="1200" b="1" i="1" u="sng" baseline="0">
              <a:solidFill>
                <a:srgbClr val="0070C0"/>
              </a:solidFill>
              <a:effectLst/>
              <a:latin typeface="Palatino Linotype" panose="02040502050505030304" pitchFamily="18" charset="0"/>
              <a:ea typeface="+mn-ea"/>
              <a:cs typeface="+mn-cs"/>
            </a:rPr>
            <a:t>: http://www.massschoolbuildings.org/building/Furniture_Fixtures_Cost_Info</a:t>
          </a:r>
          <a:r>
            <a:rPr lang="en-US" sz="1200" i="1" u="none" baseline="0">
              <a:solidFill>
                <a:schemeClr val="dk1"/>
              </a:solidFill>
              <a:effectLst/>
              <a:latin typeface="Palatino Linotype" panose="02040502050505030304" pitchFamily="18" charset="0"/>
              <a:ea typeface="+mn-ea"/>
              <a:cs typeface="+mn-cs"/>
            </a:rPr>
            <a:t>. </a:t>
          </a:r>
          <a:r>
            <a:rPr lang="en-US" sz="1200" i="1" baseline="0">
              <a:solidFill>
                <a:schemeClr val="dk1"/>
              </a:solidFill>
              <a:effectLst/>
              <a:latin typeface="Palatino Linotype" panose="02040502050505030304" pitchFamily="18" charset="0"/>
              <a:ea typeface="+mn-ea"/>
              <a:cs typeface="+mn-cs"/>
            </a:rPr>
            <a:t> </a:t>
          </a:r>
          <a:r>
            <a:rPr lang="en-US" sz="1200" b="1" i="1">
              <a:solidFill>
                <a:schemeClr val="dk1"/>
              </a:solidFill>
              <a:effectLst/>
              <a:latin typeface="Palatino Linotype" panose="02040502050505030304" pitchFamily="18" charset="0"/>
              <a:ea typeface="+mn-ea"/>
              <a:cs typeface="+mn-cs"/>
            </a:rPr>
            <a:t>*The MSBA</a:t>
          </a:r>
          <a:r>
            <a:rPr lang="en-US" sz="1200" b="1" i="1" baseline="0">
              <a:solidFill>
                <a:schemeClr val="dk1"/>
              </a:solidFill>
              <a:effectLst/>
              <a:latin typeface="Palatino Linotype" panose="02040502050505030304" pitchFamily="18" charset="0"/>
              <a:ea typeface="+mn-ea"/>
              <a:cs typeface="+mn-cs"/>
            </a:rPr>
            <a:t> 2020</a:t>
          </a:r>
          <a:r>
            <a:rPr lang="en-US" sz="1200" b="1" i="1">
              <a:solidFill>
                <a:schemeClr val="dk1"/>
              </a:solidFill>
              <a:effectLst/>
              <a:latin typeface="Palatino Linotype" panose="02040502050505030304" pitchFamily="18" charset="0"/>
              <a:ea typeface="+mn-ea"/>
              <a:cs typeface="+mn-cs"/>
            </a:rPr>
            <a:t> Furniture and Equipment Data Collection Spreadsheet was designed with Microsoft Excel 2016 functionality.  </a:t>
          </a:r>
          <a:r>
            <a:rPr lang="en-US" sz="1200">
              <a:solidFill>
                <a:schemeClr val="dk1"/>
              </a:solidFill>
              <a:effectLst/>
              <a:latin typeface="Palatino Linotype" panose="02040502050505030304" pitchFamily="18" charset="0"/>
              <a:ea typeface="+mn-ea"/>
              <a:cs typeface="+mn-cs"/>
            </a:rPr>
            <a:t> </a:t>
          </a:r>
        </a:p>
        <a:p>
          <a:endParaRPr lang="en-US" sz="1100">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br>
            <a:rPr lang="en-US" sz="1100" b="1" u="sng">
              <a:latin typeface="Palatino Linotype" panose="02040502050505030304" pitchFamily="18" charset="0"/>
            </a:rPr>
          </a:br>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xdr:txBody>
    </xdr:sp>
    <xdr:clientData/>
  </xdr:twoCellAnchor>
  <xdr:twoCellAnchor>
    <xdr:from>
      <xdr:col>5</xdr:col>
      <xdr:colOff>930089</xdr:colOff>
      <xdr:row>0</xdr:row>
      <xdr:rowOff>1120588</xdr:rowOff>
    </xdr:from>
    <xdr:to>
      <xdr:col>11</xdr:col>
      <xdr:colOff>11206</xdr:colOff>
      <xdr:row>1</xdr:row>
      <xdr:rowOff>2409264</xdr:rowOff>
    </xdr:to>
    <xdr:sp macro="" textlink="">
      <xdr:nvSpPr>
        <xdr:cNvPr id="11" name="TextBox 10">
          <a:extLst>
            <a:ext uri="{FF2B5EF4-FFF2-40B4-BE49-F238E27FC236}">
              <a16:creationId xmlns:a16="http://schemas.microsoft.com/office/drawing/2014/main" id="{65E64ECB-4BD8-459B-8FB0-21146635E81C}"/>
            </a:ext>
          </a:extLst>
        </xdr:cNvPr>
        <xdr:cNvSpPr txBox="1"/>
      </xdr:nvSpPr>
      <xdr:spPr>
        <a:xfrm>
          <a:off x="8269942" y="1120588"/>
          <a:ext cx="7888940" cy="648820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4: Total Administrator (Non-Teacher) Furniture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Section 4 will automatically populate when Section 5 is completed (The total cost for certain administrator furniture items (Non-Teacher) Chairs, Desks, Tables, &amp; Conference Tables will be calculated via formula from Section 5: Furniture Cost &amp; Product Itemized Information.)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5: Furniture Cost &amp; Product Itemized Information </a:t>
          </a:r>
          <a:r>
            <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detailed cost and product information for all school furniture:</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Furniture category selection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General Classroom, Admin, Cafeteria, etc.</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The categories of furniture products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Seating, Desks, Tables, etc</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Please include the name of the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Vendor, Manufacturer, Product Line/Series, Product Description &amp; Size, Model Number, Finishes (</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e.g. Standard or Customized)</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Quantity, Unit Cost </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(Actual Total Cost Per Unit Spent),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and Contract Type.</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Please note, the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of an item will be calculated via formula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Quantity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X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Unit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within the spreadsheet.</a:t>
          </a:r>
        </a:p>
        <a:p>
          <a:pPr marL="457200" marR="0" lvl="1"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Lastly,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Contract Type</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refers to the method used to procure the item.  If the procurement method was other than the choices listed in the drop down menu, select, “Other”, and include the name of any other collective contract used. </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2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6: Equipment Cost &amp; Product Itemized Information </a:t>
          </a:r>
          <a:r>
            <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detailed cost and product information for all school equipment:</a:t>
          </a:r>
          <a:endPar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Equipment category selection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Technology, Science, Gym, etc.</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The categories of equipment in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Product Type</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Computers, Lab Tables, Exercise Equipment, etc.</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Additionally, please include the name of the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Vendor, Manufacturer, Product Line/Series, Product Description &amp; Size, Model Number, Quantity, Unit Cost </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(Actual Total Cost Per Unit Spent),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and Contract Type.</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note, the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of an item will be calculated via formula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Quantity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X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Unit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within the spreadsheet.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Lastly, Contract Type refers to the method used to procure the item.  If the procurement method was other than the choices listed in the drop down menu, select, “Other”, and include the name of any other collective contract used.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lang="en-US" sz="1100"/>
        </a:p>
      </xdr:txBody>
    </xdr:sp>
    <xdr:clientData/>
  </xdr:twoCellAnchor>
  <xdr:twoCellAnchor>
    <xdr:from>
      <xdr:col>0</xdr:col>
      <xdr:colOff>593912</xdr:colOff>
      <xdr:row>0</xdr:row>
      <xdr:rowOff>1120587</xdr:rowOff>
    </xdr:from>
    <xdr:to>
      <xdr:col>5</xdr:col>
      <xdr:colOff>425823</xdr:colOff>
      <xdr:row>1</xdr:row>
      <xdr:rowOff>2308412</xdr:rowOff>
    </xdr:to>
    <xdr:sp macro="" textlink="">
      <xdr:nvSpPr>
        <xdr:cNvPr id="3" name="TextBox 2">
          <a:extLst>
            <a:ext uri="{FF2B5EF4-FFF2-40B4-BE49-F238E27FC236}">
              <a16:creationId xmlns:a16="http://schemas.microsoft.com/office/drawing/2014/main" id="{D009AD5A-35A9-47E8-9B9F-997A3EB687CF}"/>
            </a:ext>
          </a:extLst>
        </xdr:cNvPr>
        <xdr:cNvSpPr txBox="1"/>
      </xdr:nvSpPr>
      <xdr:spPr>
        <a:xfrm>
          <a:off x="593912" y="1120587"/>
          <a:ext cx="7171764" cy="6387354"/>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1: General Information </a:t>
          </a:r>
          <a:r>
            <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general data for your school (District Name, School Name, Grades Served, Design Student Enrollment Number, Furniture Order Date, &amp; School Opening Date).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2: Total School Furniture &amp; Equipment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The totals from the below categories include formulas that will automatically populate once Section 5 and Section 6 have been completed except for the total of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*Tally of the Remainder of FF&amp;E Items*.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note, the MSBA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will</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not</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collect information on the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cost of fixtures</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t>
          </a:r>
          <a:r>
            <a:rPr kumimoji="0" lang="en-US" sz="1100" b="0"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Amount Spent on all Furniture Only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furniture including but not limited to Lobby, Conference Room, Classroom, Administrator Offices, Cafeteria, Media Center/Break-Out Space, Teacher Collaboration Rooms,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and</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other school furniture purchased.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exclude</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built-in case work, </a:t>
          </a:r>
          <a:r>
            <a:rPr kumimoji="0" lang="en-US" sz="1100" b="1" i="1" u="none" strike="noStrike" kern="0" cap="none" spc="0" normalizeH="0" baseline="0" noProof="0">
              <a:ln>
                <a:noFill/>
              </a:ln>
              <a:solidFill>
                <a:sysClr val="windowText" lastClr="000000"/>
              </a:solidFill>
              <a:effectLst/>
              <a:uLnTx/>
              <a:uFillTx/>
              <a:latin typeface="Palatino Linotype" panose="02040502050505030304" pitchFamily="18" charset="0"/>
              <a:ea typeface="+mn-ea"/>
              <a:cs typeface="+mn-cs"/>
            </a:rPr>
            <a:t>and other built-ins etc.,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carried as part of the contractor’s budget.</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Amount Spent on all Equipment Only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student, teacher, administrator, custodial, cafeteria, or other equipment, including but not limited to gym, kitchen, auditorium, music, technology, science, art, makerspace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and</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any other specialty items of equipment purchased.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exclude</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supplies and smallware items, such as buckets, mops, flags, test-tubes, glassware, storage supplies, and small appliances.</a:t>
          </a:r>
          <a:b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Tally of the Remainder of FF&amp;E Items</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sum of FF&amp;E items that were not included in Section 5 &amp; Section 6.  </a:t>
          </a:r>
          <a:endPar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Amount Spent on all Furniture and Equipment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(described above) associated with outfitting the school with furniture and equipment.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3: Total Equipment Cost by Subject/Area</a:t>
          </a:r>
          <a:r>
            <a:rPr kumimoji="0" lang="en-US" sz="1200" b="0" i="0" u="none" strike="noStrike" kern="0" cap="none" spc="0" normalizeH="0" baseline="0" noProof="0">
              <a:ln>
                <a:noFill/>
              </a:ln>
              <a:solidFill>
                <a:srgbClr val="002060"/>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Please note that the total cost for Equipment items will be calculated via formula from Section 6: Equipment Cost &amp; Product Itemized Information.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equipment costs purchased for the following spaces/uses: Classroom, Administrative, Custodial, Gym, Cafeteria/Kitchen, Medical, Music/Art, Auditorium, Technology/Makerspace, and Science.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exclude</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supplies and smallware items, such as buckets, mops, flags, test-tubes, glassware, storage supplies, and small appliances.</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endParaRPr lang="en-US" sz="1100"/>
        </a:p>
      </xdr:txBody>
    </xdr:sp>
    <xdr:clientData/>
  </xdr:twoCellAnchor>
  <xdr:twoCellAnchor>
    <xdr:from>
      <xdr:col>0</xdr:col>
      <xdr:colOff>381002</xdr:colOff>
      <xdr:row>1</xdr:row>
      <xdr:rowOff>2308412</xdr:rowOff>
    </xdr:from>
    <xdr:to>
      <xdr:col>10</xdr:col>
      <xdr:colOff>1232650</xdr:colOff>
      <xdr:row>1</xdr:row>
      <xdr:rowOff>3294530</xdr:rowOff>
    </xdr:to>
    <xdr:sp macro="" textlink="">
      <xdr:nvSpPr>
        <xdr:cNvPr id="13" name="TextBox 12">
          <a:extLst>
            <a:ext uri="{FF2B5EF4-FFF2-40B4-BE49-F238E27FC236}">
              <a16:creationId xmlns:a16="http://schemas.microsoft.com/office/drawing/2014/main" id="{E3D1DF7E-C93C-404A-9682-F39055CE8156}"/>
            </a:ext>
          </a:extLst>
        </xdr:cNvPr>
        <xdr:cNvSpPr txBox="1"/>
      </xdr:nvSpPr>
      <xdr:spPr>
        <a:xfrm>
          <a:off x="381002" y="7507941"/>
          <a:ext cx="15531354" cy="986118"/>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Please click the next tab, "Data Master Sheet" to begin data entry.</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Questions? Comments? Concerns? Ready to Submit?  </a:t>
          </a:r>
          <a:b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download and send the completed spreadsheet to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Strategy@MassSchoolBuildings.org</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1" i="1" u="none" strike="noStrike" kern="0" cap="none" spc="0" normalizeH="0" baseline="0" noProof="0">
              <a:ln>
                <a:noFill/>
              </a:ln>
              <a:solidFill>
                <a:prstClr val="black"/>
              </a:solidFill>
              <a:effectLst/>
              <a:uLnTx/>
              <a:uFillTx/>
              <a:latin typeface="+mn-lt"/>
              <a:ea typeface="+mn-ea"/>
              <a:cs typeface="+mn-cs"/>
            </a:rPr>
            <a:t>For more information including FF+E school datasets, FF+E reports &amp; presentations, and resources for districts, visit: </a:t>
          </a:r>
          <a:r>
            <a:rPr kumimoji="0" lang="en-US" sz="1100" b="1" i="1"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http://www.massschoolbuildings.org/building/Furniture_Fixtures_Cost_Info</a:t>
          </a: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Should you encounter any issues, questions, or would like additional information regarding FF+E cost saving initiatives, please email: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Strategy@MassSchoolBuildings.org</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t>
          </a:r>
        </a:p>
        <a:p>
          <a:endParaRPr lang="en-US" sz="1100"/>
        </a:p>
      </xdr:txBody>
    </xdr:sp>
    <xdr:clientData/>
  </xdr:twoCellAnchor>
  <xdr:twoCellAnchor>
    <xdr:from>
      <xdr:col>0</xdr:col>
      <xdr:colOff>414617</xdr:colOff>
      <xdr:row>0</xdr:row>
      <xdr:rowOff>1086971</xdr:rowOff>
    </xdr:from>
    <xdr:to>
      <xdr:col>11</xdr:col>
      <xdr:colOff>280148</xdr:colOff>
      <xdr:row>0</xdr:row>
      <xdr:rowOff>1120588</xdr:rowOff>
    </xdr:to>
    <xdr:cxnSp macro="">
      <xdr:nvCxnSpPr>
        <xdr:cNvPr id="22" name="Straight Connector 21">
          <a:extLst>
            <a:ext uri="{FF2B5EF4-FFF2-40B4-BE49-F238E27FC236}">
              <a16:creationId xmlns:a16="http://schemas.microsoft.com/office/drawing/2014/main" id="{00824656-4176-4F90-9724-8D0573A5B67C}"/>
            </a:ext>
          </a:extLst>
        </xdr:cNvPr>
        <xdr:cNvCxnSpPr/>
      </xdr:nvCxnSpPr>
      <xdr:spPr>
        <a:xfrm>
          <a:off x="414617" y="1086971"/>
          <a:ext cx="16013207" cy="33617"/>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0</xdr:col>
      <xdr:colOff>190500</xdr:colOff>
      <xdr:row>1</xdr:row>
      <xdr:rowOff>2252382</xdr:rowOff>
    </xdr:from>
    <xdr:to>
      <xdr:col>11</xdr:col>
      <xdr:colOff>56030</xdr:colOff>
      <xdr:row>1</xdr:row>
      <xdr:rowOff>2274796</xdr:rowOff>
    </xdr:to>
    <xdr:cxnSp macro="">
      <xdr:nvCxnSpPr>
        <xdr:cNvPr id="34" name="Straight Connector 33">
          <a:extLst>
            <a:ext uri="{FF2B5EF4-FFF2-40B4-BE49-F238E27FC236}">
              <a16:creationId xmlns:a16="http://schemas.microsoft.com/office/drawing/2014/main" id="{7A8968E9-D607-4E91-B324-054B355571EE}"/>
            </a:ext>
          </a:extLst>
        </xdr:cNvPr>
        <xdr:cNvCxnSpPr/>
      </xdr:nvCxnSpPr>
      <xdr:spPr>
        <a:xfrm flipV="1">
          <a:off x="190500" y="7451911"/>
          <a:ext cx="16013206" cy="22414"/>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750794</xdr:colOff>
      <xdr:row>0</xdr:row>
      <xdr:rowOff>1086971</xdr:rowOff>
    </xdr:from>
    <xdr:to>
      <xdr:col>5</xdr:col>
      <xdr:colOff>750794</xdr:colOff>
      <xdr:row>1</xdr:row>
      <xdr:rowOff>2263589</xdr:rowOff>
    </xdr:to>
    <xdr:cxnSp macro="">
      <xdr:nvCxnSpPr>
        <xdr:cNvPr id="38" name="Straight Connector 37">
          <a:extLst>
            <a:ext uri="{FF2B5EF4-FFF2-40B4-BE49-F238E27FC236}">
              <a16:creationId xmlns:a16="http://schemas.microsoft.com/office/drawing/2014/main" id="{E0650DD5-D3A8-4C26-B66C-95CFF510DC1E}"/>
            </a:ext>
          </a:extLst>
        </xdr:cNvPr>
        <xdr:cNvCxnSpPr/>
      </xdr:nvCxnSpPr>
      <xdr:spPr>
        <a:xfrm>
          <a:off x="8090647" y="1086971"/>
          <a:ext cx="0" cy="6376147"/>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10</xdr:col>
      <xdr:colOff>0</xdr:colOff>
      <xdr:row>52</xdr:row>
      <xdr:rowOff>0</xdr:rowOff>
    </xdr:from>
    <xdr:ext cx="304800" cy="304800"/>
    <xdr:sp macro="" textlink="">
      <xdr:nvSpPr>
        <xdr:cNvPr id="2" name="Shape 3" descr="kala ka-slng gloss mahogany series soprano long-neck ukulele 2">
          <a:hlinkClick xmlns:r="http://schemas.openxmlformats.org/officeDocument/2006/relationships" r:id="rId1"/>
          <a:extLst>
            <a:ext uri="{FF2B5EF4-FFF2-40B4-BE49-F238E27FC236}">
              <a16:creationId xmlns:a16="http://schemas.microsoft.com/office/drawing/2014/main" id="{07C5BF88-9EF5-46A5-BF6C-0D2243FC1B24}"/>
            </a:ext>
          </a:extLst>
        </xdr:cNvPr>
        <xdr:cNvSpPr/>
      </xdr:nvSpPr>
      <xdr:spPr>
        <a:xfrm>
          <a:off x="7343775" y="1266825"/>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B796940-410B-4F6F-ACC1-8C3039BD9DB6}" name="Table2012" displayName="Table2012" ref="D3:F8" totalsRowShown="0" headerRowDxfId="12" dataDxfId="11">
  <autoFilter ref="D3:F8" xr:uid="{93AEF8FC-881A-4342-897F-D4B68A402FA7}"/>
  <tableColumns count="3">
    <tableColumn id="4" xr3:uid="{C859614C-C93D-4F5E-B32A-1E3E88B24AB3}" name="Category" dataDxfId="10"/>
    <tableColumn id="1" xr3:uid="{F28E833A-4296-4F02-AE21-54280184A275}" name="Product" dataDxfId="9"/>
    <tableColumn id="2" xr3:uid="{C9C823E8-3440-43FB-AE90-02F1494D05F6}" name="Total" dataDxfId="8">
      <calculatedColumnFormula>SUMIFS(A3:A337,#REF!,"Admin",#REF!,"Desks")</calculatedColumnFormula>
    </tableColumn>
  </tableColumns>
  <tableStyleInfo name="TableStyleLight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87084A7-90D7-480F-859E-E4C4F337C733}" name="Table9" displayName="Table9" ref="A1:A12" totalsRowShown="0">
  <autoFilter ref="A1:A12" xr:uid="{501F8CBB-16B8-45A9-96D4-C75754A940C7}"/>
  <sortState xmlns:xlrd2="http://schemas.microsoft.com/office/spreadsheetml/2017/richdata2" ref="A2:A12">
    <sortCondition ref="A2"/>
  </sortState>
  <tableColumns count="1">
    <tableColumn id="1" xr3:uid="{D2CA1C8D-C150-43A4-AD00-DB1C052FB3DA}" name="Furniture List"/>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781D435-00D5-4281-9B86-AED62F49C23A}" name="Table10" displayName="Table10" ref="D1:D31" totalsRowShown="0">
  <autoFilter ref="D1:D31" xr:uid="{B8C4814F-F86C-47B3-A422-E60405C54F3B}"/>
  <tableColumns count="1">
    <tableColumn id="1" xr3:uid="{04F5F7C7-7C4D-4485-83FC-6CEDD662BD91}" name="Subject"/>
  </tableColumns>
  <tableStyleInfo name="TableStyleLight1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AD61112-77DF-4348-93E9-48C61C71B673}" name="Table1" displayName="Table1" ref="C1:C31" totalsRowShown="0">
  <autoFilter ref="C1:C31" xr:uid="{F291590A-6A5C-4320-BCC9-705AB73C76DF}"/>
  <tableColumns count="1">
    <tableColumn id="1" xr3:uid="{08F45788-FC8F-46F6-B0C9-86C6D87D8346}" name="Category"/>
  </tableColumns>
  <tableStyleInfo name="TableStyleLight1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D9CF1A-5396-4498-998C-F15228904996}" name="Table3" displayName="Table3" ref="G1:G7" totalsRowShown="0">
  <autoFilter ref="G1:G7" xr:uid="{81EE0E9B-4D17-4515-B5E7-F2381B0A7BA6}"/>
  <tableColumns count="1">
    <tableColumn id="1" xr3:uid="{4955DD7D-17DF-48ED-AC72-36E8D87E96E5}" name="Product"/>
  </tableColumns>
  <tableStyleInfo name="TableStyleLight1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B0AD74B-5F15-4F9F-96EF-26F43BAF40BF}" name="Table2" displayName="Table2" ref="F1:F3" totalsRowShown="0">
  <autoFilter ref="F1:F3" xr:uid="{F3E9322A-F93B-4C1B-87EE-DE09B6096425}"/>
  <tableColumns count="1">
    <tableColumn id="1" xr3:uid="{78CCEE4C-AA7C-4042-A99F-1F9711703628}" name="Finishes"/>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7188B67-8B40-443A-84C0-765974F39B9E}" name="Table47" displayName="Table47" ref="K2:U10" totalsRowShown="0" headerRowDxfId="7">
  <autoFilter ref="K2:U10" xr:uid="{E4D53D71-0368-48FA-B230-8778A27A2AF4}"/>
  <tableColumns count="11">
    <tableColumn id="1" xr3:uid="{7AA6F000-3C4D-4601-83AD-AE33A418EA93}" name="Administrative" dataDxfId="6"/>
    <tableColumn id="2" xr3:uid="{980AA5D7-D591-4626-8F93-1D720BCA062A}" name="Art" dataDxfId="5"/>
    <tableColumn id="3" xr3:uid="{FED26E35-AED4-4C33-8A29-EBE4AB1F75FC}" name="Auditorium" dataDxfId="4"/>
    <tableColumn id="4" xr3:uid="{7A970BAD-4500-4780-90C2-CB8477787FF3}" name="Classroom" dataDxfId="3"/>
    <tableColumn id="5" xr3:uid="{1FF1DACB-2B91-4840-A12C-CCDC8F46B103}" name="Custodial "/>
    <tableColumn id="6" xr3:uid="{645CFE53-BEFF-4E75-B666-E54B8C83A092}" name="Gym " dataDxfId="2"/>
    <tableColumn id="7" xr3:uid="{AC2B91C3-4F3F-45B2-9218-CB55BD7B72D5}" name="Kitchen\Cafeteria"/>
    <tableColumn id="8" xr3:uid="{92763FCB-6E87-4B49-AC16-2855C687359E}" name="Makerspace" dataDxfId="1"/>
    <tableColumn id="9" xr3:uid="{1993F179-1144-4E8B-9A3E-41B724AF1728}" name="Medical" dataDxfId="0"/>
    <tableColumn id="10" xr3:uid="{E11F78F9-87E0-41FE-873F-B90F7F7CB203}" name="Music"/>
    <tableColumn id="11" xr3:uid="{5B4FFAEC-BD12-4923-8C5F-D2AB2836F24B}" name="Science"/>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3" Type="http://schemas.openxmlformats.org/officeDocument/2006/relationships/hyperlink" Target="http://laminator.com/" TargetMode="External"/><Relationship Id="rId2" Type="http://schemas.openxmlformats.org/officeDocument/2006/relationships/hyperlink" Target="http://laminator.com/" TargetMode="External"/><Relationship Id="rId1" Type="http://schemas.openxmlformats.org/officeDocument/2006/relationships/hyperlink" Target="http://laminator.com/" TargetMode="External"/><Relationship Id="rId6" Type="http://schemas.openxmlformats.org/officeDocument/2006/relationships/drawing" Target="../drawings/drawing2.xml"/><Relationship Id="rId5" Type="http://schemas.openxmlformats.org/officeDocument/2006/relationships/printerSettings" Target="../printerSettings/printerSettings3.bin"/><Relationship Id="rId4" Type="http://schemas.openxmlformats.org/officeDocument/2006/relationships/hyperlink" Target="http://laminator.com/"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5" Type="http://schemas.openxmlformats.org/officeDocument/2006/relationships/table" Target="../tables/table6.xml"/><Relationship Id="rId4"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P2"/>
  <sheetViews>
    <sheetView zoomScale="85" zoomScaleNormal="85" workbookViewId="0">
      <selection activeCell="L1" sqref="L1"/>
    </sheetView>
  </sheetViews>
  <sheetFormatPr defaultColWidth="22" defaultRowHeight="202.5" customHeight="1"/>
  <cols>
    <col min="1" max="1" width="22" style="16"/>
    <col min="14" max="14" width="20.5703125" customWidth="1"/>
    <col min="15" max="15" width="14.5703125" hidden="1" customWidth="1"/>
    <col min="16" max="16" width="1.28515625" hidden="1" customWidth="1"/>
  </cols>
  <sheetData>
    <row r="1" spans="1:1" s="12" customFormat="1" ht="409.5" customHeight="1">
      <c r="A1" s="15"/>
    </row>
    <row r="2" spans="1:1" ht="347.25" customHeight="1"/>
  </sheetData>
  <pageMargins left="0.25" right="0.25" top="0.75" bottom="0.75" header="0.3" footer="0.3"/>
  <pageSetup paperSize="3"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pageSetUpPr fitToPage="1"/>
  </sheetPr>
  <dimension ref="A1:XEM50"/>
  <sheetViews>
    <sheetView zoomScale="85" zoomScaleNormal="85" workbookViewId="0">
      <pane ySplit="14" topLeftCell="A24" activePane="bottomLeft" state="frozen"/>
      <selection pane="bottomLeft" activeCell="F29" sqref="F29"/>
    </sheetView>
  </sheetViews>
  <sheetFormatPr defaultRowHeight="15"/>
  <cols>
    <col min="1" max="1" width="18" customWidth="1"/>
    <col min="2" max="2" width="18.7109375" customWidth="1"/>
    <col min="3" max="3" width="20.85546875" customWidth="1"/>
    <col min="4" max="4" width="30.28515625" customWidth="1"/>
    <col min="5" max="5" width="1.7109375" customWidth="1"/>
    <col min="6" max="6" width="30.5703125" customWidth="1"/>
    <col min="7" max="7" width="17.85546875" customWidth="1"/>
    <col min="8" max="8" width="1.7109375" customWidth="1"/>
    <col min="9" max="9" width="22.7109375" customWidth="1"/>
    <col min="10" max="10" width="17" customWidth="1"/>
    <col min="11" max="11" width="1.42578125" customWidth="1"/>
    <col min="12" max="12" width="48.7109375" customWidth="1"/>
    <col min="13" max="13" width="16.42578125" hidden="1" customWidth="1"/>
    <col min="14" max="14" width="19.7109375" hidden="1" customWidth="1"/>
    <col min="15" max="15" width="22.140625" hidden="1" customWidth="1"/>
    <col min="16" max="16" width="25.28515625" customWidth="1"/>
    <col min="17" max="17" width="0.28515625" customWidth="1"/>
    <col min="18" max="18" width="47.42578125" customWidth="1"/>
    <col min="19" max="19" width="23.7109375" customWidth="1"/>
  </cols>
  <sheetData>
    <row r="1" spans="1:19 16328:16367" ht="66.75" customHeight="1" thickBot="1">
      <c r="A1" s="18"/>
      <c r="B1" s="468" t="s">
        <v>0</v>
      </c>
      <c r="C1" s="469"/>
      <c r="D1" s="469"/>
      <c r="E1" s="469"/>
      <c r="F1" s="469"/>
      <c r="G1" s="469"/>
      <c r="H1" s="469"/>
      <c r="I1" s="469"/>
      <c r="J1" s="469"/>
      <c r="K1" s="469"/>
      <c r="L1" s="469"/>
      <c r="M1" s="469"/>
      <c r="N1" s="469"/>
      <c r="O1" s="469"/>
      <c r="P1" s="469"/>
      <c r="Q1" s="42"/>
      <c r="R1" s="20"/>
      <c r="S1" s="10"/>
    </row>
    <row r="2" spans="1:19 16328:16367" ht="57" customHeight="1" thickTop="1">
      <c r="B2" s="470" t="s">
        <v>130</v>
      </c>
      <c r="C2" s="462"/>
      <c r="D2" s="462"/>
      <c r="E2" s="473"/>
      <c r="F2" s="462" t="s">
        <v>131</v>
      </c>
      <c r="G2" s="462"/>
      <c r="H2" s="473"/>
      <c r="I2" s="471" t="s">
        <v>132</v>
      </c>
      <c r="J2" s="472"/>
      <c r="K2" s="441"/>
      <c r="L2" s="462" t="s">
        <v>133</v>
      </c>
      <c r="M2" s="462"/>
      <c r="N2" s="462"/>
      <c r="O2" s="462"/>
      <c r="P2" s="462"/>
      <c r="Q2" s="463"/>
      <c r="R2" s="19"/>
    </row>
    <row r="3" spans="1:19 16328:16367" ht="44.25" customHeight="1">
      <c r="B3" s="476" t="s">
        <v>1</v>
      </c>
      <c r="C3" s="477"/>
      <c r="D3" s="43" t="s">
        <v>152</v>
      </c>
      <c r="E3" s="473"/>
      <c r="F3" s="480" t="s">
        <v>2</v>
      </c>
      <c r="G3" s="478">
        <f>SUM(Furniture!O3:O351)</f>
        <v>829446.72000000009</v>
      </c>
      <c r="H3" s="473"/>
      <c r="I3" s="44" t="s">
        <v>3</v>
      </c>
      <c r="J3" s="66">
        <f>Sheet1!D12</f>
        <v>0</v>
      </c>
      <c r="K3" s="441"/>
      <c r="L3" s="448" t="s">
        <v>4</v>
      </c>
      <c r="M3" s="449"/>
      <c r="N3" s="449"/>
      <c r="O3" s="449"/>
      <c r="P3" s="45">
        <f>Sheet3!F4</f>
        <v>15218.24</v>
      </c>
      <c r="Q3" s="46"/>
    </row>
    <row r="4" spans="1:19 16328:16367" ht="42" customHeight="1">
      <c r="B4" s="476" t="s">
        <v>5</v>
      </c>
      <c r="C4" s="477"/>
      <c r="D4" s="43" t="s">
        <v>153</v>
      </c>
      <c r="E4" s="473"/>
      <c r="F4" s="481"/>
      <c r="G4" s="479"/>
      <c r="H4" s="473"/>
      <c r="I4" s="72" t="s">
        <v>6</v>
      </c>
      <c r="J4" s="47">
        <f>Sheet1!D4</f>
        <v>0</v>
      </c>
      <c r="K4" s="441"/>
      <c r="L4" s="444" t="s">
        <v>7</v>
      </c>
      <c r="M4" s="445"/>
      <c r="N4" s="445"/>
      <c r="O4" s="438"/>
      <c r="P4" s="466">
        <f>Sheet3!F5</f>
        <v>20401.07</v>
      </c>
      <c r="Q4" s="48"/>
      <c r="R4" s="19"/>
    </row>
    <row r="5" spans="1:19 16328:16367" ht="32.25" customHeight="1">
      <c r="B5" s="437" t="s">
        <v>8</v>
      </c>
      <c r="C5" s="438"/>
      <c r="D5" s="484" t="s">
        <v>154</v>
      </c>
      <c r="E5" s="473"/>
      <c r="F5" s="72" t="s">
        <v>9</v>
      </c>
      <c r="G5" s="71">
        <f>SUM(Equipment!N3:N561)</f>
        <v>495134.39999999973</v>
      </c>
      <c r="H5" s="473"/>
      <c r="I5" s="72" t="s">
        <v>10</v>
      </c>
      <c r="J5" s="47">
        <f>Sheet1!D13</f>
        <v>0</v>
      </c>
      <c r="K5" s="441"/>
      <c r="L5" s="446"/>
      <c r="M5" s="447"/>
      <c r="N5" s="447"/>
      <c r="O5" s="440"/>
      <c r="P5" s="467"/>
      <c r="Q5" s="49"/>
    </row>
    <row r="6" spans="1:19 16328:16367" ht="32.25" customHeight="1">
      <c r="B6" s="439"/>
      <c r="C6" s="440"/>
      <c r="D6" s="485"/>
      <c r="E6" s="473"/>
      <c r="F6" s="73"/>
      <c r="G6" s="50"/>
      <c r="H6" s="473"/>
      <c r="I6" s="72" t="s">
        <v>11</v>
      </c>
      <c r="J6" s="47">
        <f>Sheet1!D5</f>
        <v>130957.51999999999</v>
      </c>
      <c r="K6" s="441"/>
      <c r="L6" s="444" t="s">
        <v>12</v>
      </c>
      <c r="M6" s="445"/>
      <c r="N6" s="445"/>
      <c r="O6" s="438"/>
      <c r="P6" s="466">
        <f>Sheet3!F8</f>
        <v>9585.119999999999</v>
      </c>
      <c r="Q6" s="51"/>
    </row>
    <row r="7" spans="1:19 16328:16367" ht="43.5" customHeight="1">
      <c r="B7" s="476" t="s">
        <v>13</v>
      </c>
      <c r="C7" s="477"/>
      <c r="D7" s="52" t="s">
        <v>1284</v>
      </c>
      <c r="E7" s="473"/>
      <c r="F7" s="74" t="s">
        <v>14</v>
      </c>
      <c r="G7" s="459">
        <v>121680.93</v>
      </c>
      <c r="H7" s="473"/>
      <c r="I7" s="44" t="s">
        <v>15</v>
      </c>
      <c r="J7" s="47">
        <f>Sheet1!D6</f>
        <v>18093.790000000005</v>
      </c>
      <c r="K7" s="441"/>
      <c r="L7" s="464"/>
      <c r="M7" s="465"/>
      <c r="N7" s="465"/>
      <c r="O7" s="453"/>
      <c r="P7" s="467"/>
      <c r="Q7" s="53"/>
    </row>
    <row r="8" spans="1:19 16328:16367" ht="37.5" customHeight="1">
      <c r="B8" s="437" t="s">
        <v>16</v>
      </c>
      <c r="C8" s="438"/>
      <c r="D8" s="450">
        <v>43891</v>
      </c>
      <c r="E8" s="473"/>
      <c r="F8" s="74"/>
      <c r="G8" s="460"/>
      <c r="H8" s="473"/>
      <c r="I8" s="44" t="s">
        <v>17</v>
      </c>
      <c r="J8" s="47">
        <f>Sheet1!D7</f>
        <v>33283.360000000001</v>
      </c>
      <c r="K8" s="441"/>
      <c r="L8" s="444" t="s">
        <v>18</v>
      </c>
      <c r="M8" s="68"/>
      <c r="N8" s="68"/>
      <c r="O8" s="67"/>
      <c r="P8" s="466">
        <f>Sheet3!F6</f>
        <v>14394.539999999999</v>
      </c>
      <c r="Q8" s="49"/>
    </row>
    <row r="9" spans="1:19 16328:16367" ht="56.25" customHeight="1">
      <c r="B9" s="439"/>
      <c r="C9" s="440"/>
      <c r="D9" s="451"/>
      <c r="E9" s="473"/>
      <c r="F9" s="70"/>
      <c r="G9" s="461"/>
      <c r="H9" s="474"/>
      <c r="I9" s="44" t="s">
        <v>19</v>
      </c>
      <c r="J9" s="47">
        <f>Sheet1!D11</f>
        <v>0</v>
      </c>
      <c r="K9" s="441"/>
      <c r="L9" s="446"/>
      <c r="M9" s="54"/>
      <c r="N9" s="54"/>
      <c r="O9" s="54"/>
      <c r="P9" s="467"/>
      <c r="Q9" s="49"/>
    </row>
    <row r="10" spans="1:19 16328:16367" ht="37.5" customHeight="1">
      <c r="B10" s="437" t="s">
        <v>20</v>
      </c>
      <c r="C10" s="438"/>
      <c r="D10" s="454" t="s">
        <v>1285</v>
      </c>
      <c r="E10" s="482"/>
      <c r="F10" s="480" t="s">
        <v>21</v>
      </c>
      <c r="G10" s="457">
        <f>SUM(G3:G9)</f>
        <v>1446262.0499999998</v>
      </c>
      <c r="H10" s="474"/>
      <c r="I10" s="44" t="s">
        <v>22</v>
      </c>
      <c r="J10" s="47">
        <f>Sheet1!D14</f>
        <v>11449.230000000001</v>
      </c>
      <c r="K10" s="442"/>
      <c r="L10" s="480" t="s">
        <v>23</v>
      </c>
      <c r="M10" s="55"/>
      <c r="N10" s="55"/>
      <c r="O10" s="55"/>
      <c r="P10" s="487">
        <f>Sheet3!F7</f>
        <v>0</v>
      </c>
      <c r="Q10" s="51"/>
    </row>
    <row r="11" spans="1:19 16328:16367" ht="44.25" customHeight="1">
      <c r="B11" s="452"/>
      <c r="C11" s="453"/>
      <c r="D11" s="455"/>
      <c r="E11" s="483"/>
      <c r="F11" s="486"/>
      <c r="G11" s="458"/>
      <c r="H11" s="475"/>
      <c r="I11" s="56" t="s">
        <v>24</v>
      </c>
      <c r="J11" s="57">
        <f>Sheet1!H3</f>
        <v>67041.25</v>
      </c>
      <c r="K11" s="443"/>
      <c r="L11" s="486"/>
      <c r="M11" s="58"/>
      <c r="N11" s="58"/>
      <c r="O11" s="58"/>
      <c r="P11" s="488"/>
      <c r="Q11" s="48"/>
    </row>
    <row r="12" spans="1:19 16328:16367" ht="44.25" customHeight="1">
      <c r="B12" s="439"/>
      <c r="C12" s="440"/>
      <c r="D12" s="456"/>
      <c r="E12" s="59"/>
      <c r="F12" s="481"/>
      <c r="G12" s="69"/>
      <c r="H12" s="59"/>
      <c r="I12" s="60" t="s">
        <v>25</v>
      </c>
      <c r="J12" s="61">
        <f>Sheet1!D8</f>
        <v>0</v>
      </c>
      <c r="K12" s="62"/>
      <c r="L12" s="481"/>
      <c r="M12" s="58"/>
      <c r="N12" s="58"/>
      <c r="O12" s="58"/>
      <c r="P12" s="489"/>
      <c r="Q12" s="48"/>
    </row>
    <row r="13" spans="1:19 16328:16367" s="10" customFormat="1" ht="8.25" customHeight="1">
      <c r="B13" s="13"/>
      <c r="C13" s="13"/>
      <c r="D13" s="13"/>
      <c r="E13" s="13"/>
      <c r="F13" s="13"/>
      <c r="G13" s="14"/>
      <c r="H13" s="13"/>
      <c r="I13" s="13"/>
      <c r="J13" s="13"/>
      <c r="K13" s="13"/>
      <c r="L13" s="14"/>
      <c r="M13"/>
      <c r="N13"/>
      <c r="O13"/>
      <c r="P13" s="14"/>
      <c r="Q13" s="17"/>
      <c r="R13" s="11"/>
      <c r="S13" s="11"/>
    </row>
    <row r="14" spans="1:19 16328:16367" s="9" customFormat="1" ht="0.75" customHeight="1">
      <c r="B14" s="10"/>
      <c r="C14" s="10"/>
      <c r="G14"/>
      <c r="M14"/>
      <c r="N14"/>
      <c r="O14"/>
      <c r="XCZ14" s="10"/>
      <c r="XDA14" s="10"/>
      <c r="XDB14" s="10"/>
      <c r="XDC14" s="10"/>
      <c r="XDD14" s="10"/>
      <c r="XDE14" s="10"/>
      <c r="XDF14" s="10"/>
      <c r="XDG14" s="10"/>
      <c r="XDH14" s="10"/>
      <c r="XDI14" s="10"/>
      <c r="XDJ14" s="10"/>
      <c r="XDK14" s="10"/>
      <c r="XDL14" s="10"/>
      <c r="XDM14" s="10"/>
      <c r="XDN14" s="10"/>
      <c r="XDO14" s="10"/>
      <c r="XDP14" s="10"/>
      <c r="XDQ14" s="10"/>
      <c r="XDR14" s="10"/>
      <c r="XDS14" s="10"/>
      <c r="XDT14" s="10"/>
      <c r="XDU14" s="10"/>
      <c r="XDV14" s="10"/>
      <c r="XDW14" s="10"/>
      <c r="XDX14" s="10"/>
      <c r="XDY14" s="10"/>
      <c r="XDZ14" s="10"/>
      <c r="XEA14" s="10"/>
      <c r="XEB14" s="10"/>
      <c r="XEC14" s="10"/>
      <c r="XED14" s="10"/>
      <c r="XEE14" s="10"/>
      <c r="XEF14" s="10"/>
      <c r="XEG14" s="10"/>
      <c r="XEH14" s="10"/>
      <c r="XEI14" s="10"/>
      <c r="XEJ14" s="10"/>
      <c r="XEK14" s="10"/>
      <c r="XEL14" s="10"/>
      <c r="XEM14" s="10"/>
    </row>
    <row r="15" spans="1:19 16328:16367">
      <c r="XCZ15" s="10"/>
      <c r="XDA15" s="10"/>
      <c r="XDB15" s="10"/>
      <c r="XDC15" s="10"/>
      <c r="XDD15" s="10"/>
      <c r="XDE15" s="10"/>
      <c r="XDF15" s="10"/>
      <c r="XDG15" s="10"/>
      <c r="XDH15" s="10"/>
      <c r="XDI15" s="10"/>
      <c r="XDJ15" s="10"/>
      <c r="XDK15" s="10"/>
      <c r="XDL15" s="10"/>
      <c r="XDM15" s="10"/>
      <c r="XDN15" s="10"/>
      <c r="XDO15" s="10"/>
      <c r="XDP15" s="10"/>
      <c r="XDQ15" s="10"/>
      <c r="XDR15" s="10"/>
      <c r="XDS15" s="10"/>
      <c r="XDT15" s="10"/>
      <c r="XDU15" s="10"/>
      <c r="XDV15" s="10"/>
      <c r="XDW15" s="10"/>
      <c r="XDX15" s="10"/>
      <c r="XDY15" s="10"/>
      <c r="XDZ15" s="10"/>
      <c r="XEA15" s="10"/>
      <c r="XEB15" s="10"/>
      <c r="XEC15" s="10"/>
      <c r="XED15" s="10"/>
      <c r="XEE15" s="10"/>
      <c r="XEF15" s="10"/>
      <c r="XEG15" s="10"/>
      <c r="XEH15" s="10"/>
      <c r="XEI15" s="10"/>
      <c r="XEJ15" s="10"/>
      <c r="XEK15" s="10"/>
      <c r="XEL15" s="10"/>
      <c r="XEM15" s="10"/>
    </row>
    <row r="16" spans="1:19 16328:16367">
      <c r="XEH16" s="10"/>
    </row>
    <row r="17" spans="9:12 16362:16362">
      <c r="XEH17" s="10"/>
    </row>
    <row r="20" spans="9:12 16362:16362">
      <c r="L20" s="389"/>
    </row>
    <row r="23" spans="9:12 16362:16362">
      <c r="I23" s="9"/>
    </row>
    <row r="24" spans="9:12 16362:16362" ht="15.75">
      <c r="J24" s="32"/>
    </row>
    <row r="33" spans="12:12">
      <c r="L33" s="389"/>
    </row>
    <row r="37" spans="12:12" ht="18" customHeight="1"/>
    <row r="38" spans="12:12" ht="18" customHeight="1"/>
    <row r="39" spans="12:12" ht="18" customHeight="1"/>
    <row r="40" spans="12:12" ht="18" customHeight="1"/>
    <row r="41" spans="12:12" ht="18" customHeight="1"/>
    <row r="42" spans="12:12" ht="18" customHeight="1"/>
    <row r="43" spans="12:12" ht="18" customHeight="1"/>
    <row r="44" spans="12:12" ht="18" customHeight="1"/>
    <row r="46" spans="12:12" ht="18" customHeight="1"/>
    <row r="47" spans="12:12" ht="18" customHeight="1"/>
    <row r="48" spans="12:12" ht="18" customHeight="1"/>
    <row r="49" ht="18" customHeight="1"/>
    <row r="50" ht="18" customHeight="1"/>
  </sheetData>
  <dataConsolidate/>
  <mergeCells count="31">
    <mergeCell ref="B1:P1"/>
    <mergeCell ref="B2:D2"/>
    <mergeCell ref="F2:G2"/>
    <mergeCell ref="I2:J2"/>
    <mergeCell ref="H2:H11"/>
    <mergeCell ref="B4:C4"/>
    <mergeCell ref="G3:G4"/>
    <mergeCell ref="F3:F4"/>
    <mergeCell ref="E2:E11"/>
    <mergeCell ref="B3:C3"/>
    <mergeCell ref="B7:C7"/>
    <mergeCell ref="D5:D6"/>
    <mergeCell ref="P8:P9"/>
    <mergeCell ref="L10:L12"/>
    <mergeCell ref="P10:P12"/>
    <mergeCell ref="F10:F12"/>
    <mergeCell ref="B5:C6"/>
    <mergeCell ref="K2:K11"/>
    <mergeCell ref="L4:O5"/>
    <mergeCell ref="L3:O3"/>
    <mergeCell ref="B8:C9"/>
    <mergeCell ref="D8:D9"/>
    <mergeCell ref="B10:C12"/>
    <mergeCell ref="D10:D12"/>
    <mergeCell ref="G10:G11"/>
    <mergeCell ref="G7:G9"/>
    <mergeCell ref="L8:L9"/>
    <mergeCell ref="L2:Q2"/>
    <mergeCell ref="L6:O7"/>
    <mergeCell ref="P6:P7"/>
    <mergeCell ref="P4:P5"/>
  </mergeCells>
  <pageMargins left="0.7" right="0.7" top="0.75" bottom="0.75" header="0.3" footer="0.3"/>
  <pageSetup paperSize="3" scale="6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promptTitle="Contract Type" prompt="Select" xr:uid="{298D65A3-7C29-4D10-838E-0C58B494CF1C}">
          <x14:formula1>
            <xm:f>'Response Items'!$C$2:$C$5</xm:f>
          </x14:formula1>
          <xm:sqref>J24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30995-30C4-4EB4-A0D4-31FE7FFA75DB}">
  <dimension ref="A1:S338"/>
  <sheetViews>
    <sheetView tabSelected="1" workbookViewId="0">
      <pane ySplit="2" topLeftCell="A3" activePane="bottomLeft" state="frozen"/>
      <selection pane="bottomLeft" activeCell="J3" sqref="J3:P37"/>
    </sheetView>
  </sheetViews>
  <sheetFormatPr defaultColWidth="9.140625" defaultRowHeight="15"/>
  <cols>
    <col min="1" max="1" width="21.85546875" style="21" customWidth="1"/>
    <col min="2" max="2" width="25.85546875" style="21" customWidth="1"/>
    <col min="3" max="3" width="13.7109375" style="21" customWidth="1"/>
    <col min="4" max="4" width="5.42578125" style="21" hidden="1" customWidth="1"/>
    <col min="5" max="5" width="18.28515625" style="21" customWidth="1"/>
    <col min="6" max="6" width="6" style="21" hidden="1" customWidth="1"/>
    <col min="7" max="7" width="22" style="21" customWidth="1"/>
    <col min="8" max="8" width="21.7109375" style="21" customWidth="1"/>
    <col min="9" max="9" width="10.85546875" style="21" hidden="1" customWidth="1"/>
    <col min="10" max="10" width="29.42578125" style="106" customWidth="1"/>
    <col min="11" max="11" width="18" style="21" customWidth="1"/>
    <col min="12" max="12" width="15.85546875" style="21" customWidth="1"/>
    <col min="13" max="13" width="11.140625" style="21" customWidth="1"/>
    <col min="14" max="14" width="13.5703125" style="117" customWidth="1"/>
    <col min="15" max="15" width="16.140625" style="21" customWidth="1"/>
    <col min="16" max="16" width="16.5703125" style="21" customWidth="1"/>
    <col min="17" max="17" width="18.85546875" style="21" customWidth="1"/>
    <col min="18" max="18" width="14" style="21" customWidth="1"/>
    <col min="19" max="19" width="16.28515625" style="21" customWidth="1"/>
    <col min="20" max="20" width="8.140625" style="21" customWidth="1"/>
    <col min="21" max="16384" width="9.140625" style="21"/>
  </cols>
  <sheetData>
    <row r="1" spans="1:17" ht="39" customHeight="1" thickBot="1">
      <c r="A1" s="496" t="s">
        <v>26</v>
      </c>
      <c r="B1" s="497"/>
      <c r="C1" s="497"/>
      <c r="D1" s="497"/>
      <c r="E1" s="497"/>
      <c r="F1" s="497"/>
      <c r="G1" s="497"/>
      <c r="H1" s="497"/>
      <c r="I1" s="497"/>
      <c r="J1" s="497"/>
      <c r="K1" s="497"/>
      <c r="L1" s="497"/>
      <c r="M1" s="497"/>
      <c r="N1" s="497"/>
      <c r="O1" s="497"/>
      <c r="P1" s="529"/>
      <c r="Q1" s="39"/>
    </row>
    <row r="2" spans="1:17" ht="72.95" customHeight="1" thickTop="1" thickBot="1">
      <c r="A2" s="498" t="s">
        <v>135</v>
      </c>
      <c r="B2" s="499"/>
      <c r="C2" s="500" t="s">
        <v>136</v>
      </c>
      <c r="D2" s="500"/>
      <c r="E2" s="500" t="s">
        <v>27</v>
      </c>
      <c r="F2" s="500"/>
      <c r="G2" s="77" t="s">
        <v>28</v>
      </c>
      <c r="H2" s="501" t="s">
        <v>29</v>
      </c>
      <c r="I2" s="502"/>
      <c r="J2" s="89" t="s">
        <v>30</v>
      </c>
      <c r="K2" s="77" t="s">
        <v>141</v>
      </c>
      <c r="L2" s="77" t="s">
        <v>140</v>
      </c>
      <c r="M2" s="77" t="s">
        <v>31</v>
      </c>
      <c r="N2" s="114" t="s">
        <v>138</v>
      </c>
      <c r="O2" s="78" t="s">
        <v>139</v>
      </c>
      <c r="P2" s="79" t="s">
        <v>137</v>
      </c>
      <c r="Q2" s="80"/>
    </row>
    <row r="3" spans="1:17" ht="15.75">
      <c r="A3" s="503" t="s">
        <v>49</v>
      </c>
      <c r="B3" s="504"/>
      <c r="C3" s="505" t="s">
        <v>61</v>
      </c>
      <c r="D3" s="506"/>
      <c r="E3" s="492" t="s">
        <v>155</v>
      </c>
      <c r="F3" s="492"/>
      <c r="G3" s="76" t="s">
        <v>156</v>
      </c>
      <c r="H3" s="507" t="s">
        <v>157</v>
      </c>
      <c r="I3" s="508"/>
      <c r="J3" s="101" t="s">
        <v>158</v>
      </c>
      <c r="K3" s="76" t="s">
        <v>318</v>
      </c>
      <c r="L3" s="76" t="s">
        <v>47</v>
      </c>
      <c r="M3" s="97">
        <v>11</v>
      </c>
      <c r="N3" s="115">
        <v>196.23</v>
      </c>
      <c r="O3" s="40">
        <f>$M3*$N3</f>
        <v>2158.5299999999997</v>
      </c>
      <c r="P3" s="76" t="s">
        <v>75</v>
      </c>
      <c r="Q3" s="32"/>
    </row>
    <row r="4" spans="1:17" ht="30">
      <c r="A4" s="490" t="s">
        <v>45</v>
      </c>
      <c r="B4" s="491"/>
      <c r="C4" s="493" t="s">
        <v>37</v>
      </c>
      <c r="D4" s="494"/>
      <c r="E4" s="492" t="s">
        <v>155</v>
      </c>
      <c r="F4" s="492"/>
      <c r="G4" s="90" t="s">
        <v>156</v>
      </c>
      <c r="H4" s="490" t="s">
        <v>159</v>
      </c>
      <c r="I4" s="491"/>
      <c r="J4" s="101" t="s">
        <v>160</v>
      </c>
      <c r="K4" s="75" t="s">
        <v>319</v>
      </c>
      <c r="L4" s="76" t="s">
        <v>47</v>
      </c>
      <c r="M4" s="98">
        <v>6</v>
      </c>
      <c r="N4" s="116">
        <v>238.08</v>
      </c>
      <c r="O4" s="40">
        <f t="shared" ref="O4:O68" si="0">$M4*$N4</f>
        <v>1428.48</v>
      </c>
      <c r="P4" s="75" t="s">
        <v>75</v>
      </c>
      <c r="Q4" s="32"/>
    </row>
    <row r="5" spans="1:17" ht="30">
      <c r="A5" s="490" t="s">
        <v>45</v>
      </c>
      <c r="B5" s="491"/>
      <c r="C5" s="493" t="s">
        <v>37</v>
      </c>
      <c r="D5" s="494"/>
      <c r="E5" s="492" t="s">
        <v>155</v>
      </c>
      <c r="F5" s="492"/>
      <c r="G5" s="90" t="s">
        <v>156</v>
      </c>
      <c r="H5" s="490" t="s">
        <v>159</v>
      </c>
      <c r="I5" s="491"/>
      <c r="J5" s="101" t="s">
        <v>161</v>
      </c>
      <c r="K5" s="75" t="s">
        <v>320</v>
      </c>
      <c r="L5" s="90" t="s">
        <v>47</v>
      </c>
      <c r="M5" s="99">
        <v>3</v>
      </c>
      <c r="N5" s="96">
        <v>275.27999999999997</v>
      </c>
      <c r="O5" s="40">
        <f t="shared" si="0"/>
        <v>825.83999999999992</v>
      </c>
      <c r="P5" s="88" t="s">
        <v>75</v>
      </c>
      <c r="Q5" s="32"/>
    </row>
    <row r="6" spans="1:17" ht="15.75">
      <c r="A6" s="490" t="s">
        <v>35</v>
      </c>
      <c r="B6" s="491"/>
      <c r="C6" s="493" t="s">
        <v>38</v>
      </c>
      <c r="D6" s="494"/>
      <c r="E6" s="492" t="s">
        <v>155</v>
      </c>
      <c r="F6" s="492"/>
      <c r="G6" s="90" t="s">
        <v>156</v>
      </c>
      <c r="H6" s="490" t="s">
        <v>164</v>
      </c>
      <c r="I6" s="491"/>
      <c r="J6" s="101" t="s">
        <v>162</v>
      </c>
      <c r="K6" s="75" t="s">
        <v>321</v>
      </c>
      <c r="L6" s="90" t="s">
        <v>47</v>
      </c>
      <c r="M6" s="99">
        <v>87</v>
      </c>
      <c r="N6" s="96">
        <v>158.1</v>
      </c>
      <c r="O6" s="40">
        <f t="shared" si="0"/>
        <v>13754.699999999999</v>
      </c>
      <c r="P6" s="88" t="s">
        <v>75</v>
      </c>
      <c r="Q6" s="32"/>
    </row>
    <row r="7" spans="1:17" ht="15.75">
      <c r="A7" s="490" t="s">
        <v>49</v>
      </c>
      <c r="B7" s="491"/>
      <c r="C7" s="493" t="s">
        <v>61</v>
      </c>
      <c r="D7" s="494"/>
      <c r="E7" s="492" t="s">
        <v>155</v>
      </c>
      <c r="F7" s="492"/>
      <c r="G7" s="90" t="s">
        <v>156</v>
      </c>
      <c r="H7" s="490" t="s">
        <v>165</v>
      </c>
      <c r="I7" s="491"/>
      <c r="J7" s="101" t="s">
        <v>163</v>
      </c>
      <c r="K7" s="75" t="s">
        <v>322</v>
      </c>
      <c r="L7" s="90" t="s">
        <v>47</v>
      </c>
      <c r="M7" s="100">
        <v>445</v>
      </c>
      <c r="N7" s="96">
        <v>105.09</v>
      </c>
      <c r="O7" s="40">
        <f t="shared" si="0"/>
        <v>46765.05</v>
      </c>
      <c r="P7" s="88" t="s">
        <v>75</v>
      </c>
      <c r="Q7" s="32"/>
    </row>
    <row r="8" spans="1:17" ht="15.75">
      <c r="A8" s="490" t="s">
        <v>45</v>
      </c>
      <c r="B8" s="491"/>
      <c r="C8" s="493" t="s">
        <v>46</v>
      </c>
      <c r="D8" s="494"/>
      <c r="E8" s="492" t="s">
        <v>155</v>
      </c>
      <c r="F8" s="492"/>
      <c r="G8" s="90" t="s">
        <v>156</v>
      </c>
      <c r="H8" s="490" t="s">
        <v>166</v>
      </c>
      <c r="I8" s="491"/>
      <c r="J8" s="101" t="s">
        <v>169</v>
      </c>
      <c r="K8" s="75" t="s">
        <v>323</v>
      </c>
      <c r="L8" s="90" t="s">
        <v>50</v>
      </c>
      <c r="M8" s="94">
        <v>71</v>
      </c>
      <c r="N8" s="96">
        <v>120.44</v>
      </c>
      <c r="O8" s="40">
        <f t="shared" si="0"/>
        <v>8551.24</v>
      </c>
      <c r="P8" s="88" t="s">
        <v>75</v>
      </c>
      <c r="Q8" s="32"/>
    </row>
    <row r="9" spans="1:17" ht="15.75">
      <c r="A9" s="490" t="s">
        <v>58</v>
      </c>
      <c r="B9" s="491"/>
      <c r="C9" s="493" t="s">
        <v>46</v>
      </c>
      <c r="D9" s="494"/>
      <c r="E9" s="492" t="s">
        <v>155</v>
      </c>
      <c r="F9" s="492"/>
      <c r="G9" s="90" t="s">
        <v>156</v>
      </c>
      <c r="H9" s="490" t="s">
        <v>167</v>
      </c>
      <c r="I9" s="491"/>
      <c r="J9" s="88" t="s">
        <v>170</v>
      </c>
      <c r="K9" s="75" t="s">
        <v>324</v>
      </c>
      <c r="L9" s="90" t="s">
        <v>50</v>
      </c>
      <c r="M9" s="95">
        <v>3</v>
      </c>
      <c r="N9" s="96">
        <v>248.55</v>
      </c>
      <c r="O9" s="40">
        <f t="shared" si="0"/>
        <v>745.65000000000009</v>
      </c>
      <c r="P9" s="88" t="s">
        <v>75</v>
      </c>
      <c r="Q9" s="32"/>
    </row>
    <row r="10" spans="1:17" ht="15.75">
      <c r="A10" s="490" t="s">
        <v>49</v>
      </c>
      <c r="B10" s="491"/>
      <c r="C10" s="493" t="s">
        <v>61</v>
      </c>
      <c r="D10" s="494"/>
      <c r="E10" s="492" t="s">
        <v>155</v>
      </c>
      <c r="F10" s="492"/>
      <c r="G10" s="90" t="s">
        <v>156</v>
      </c>
      <c r="H10" s="490" t="s">
        <v>168</v>
      </c>
      <c r="I10" s="491"/>
      <c r="J10" s="88" t="s">
        <v>171</v>
      </c>
      <c r="K10" s="75" t="s">
        <v>325</v>
      </c>
      <c r="L10" s="90" t="s">
        <v>47</v>
      </c>
      <c r="M10" s="94">
        <v>60</v>
      </c>
      <c r="N10" s="102">
        <v>92.5</v>
      </c>
      <c r="O10" s="40">
        <f t="shared" si="0"/>
        <v>5550</v>
      </c>
      <c r="P10" s="88" t="s">
        <v>75</v>
      </c>
      <c r="Q10" s="32"/>
    </row>
    <row r="11" spans="1:17" ht="15.75">
      <c r="A11" s="490" t="s">
        <v>52</v>
      </c>
      <c r="B11" s="491"/>
      <c r="C11" s="493" t="s">
        <v>46</v>
      </c>
      <c r="D11" s="494"/>
      <c r="E11" s="492" t="s">
        <v>155</v>
      </c>
      <c r="F11" s="492"/>
      <c r="G11" s="90" t="s">
        <v>156</v>
      </c>
      <c r="H11" s="490" t="s">
        <v>179</v>
      </c>
      <c r="I11" s="491"/>
      <c r="J11" s="84" t="s">
        <v>172</v>
      </c>
      <c r="K11" s="103" t="s">
        <v>327</v>
      </c>
      <c r="L11" s="76" t="s">
        <v>50</v>
      </c>
      <c r="M11" s="94">
        <v>4</v>
      </c>
      <c r="N11" s="96">
        <v>414</v>
      </c>
      <c r="O11" s="40">
        <f t="shared" si="0"/>
        <v>1656</v>
      </c>
      <c r="P11" s="88" t="s">
        <v>75</v>
      </c>
      <c r="Q11" s="32"/>
    </row>
    <row r="12" spans="1:17" ht="15.75" customHeight="1">
      <c r="A12" s="490" t="s">
        <v>52</v>
      </c>
      <c r="B12" s="491"/>
      <c r="C12" s="493" t="s">
        <v>46</v>
      </c>
      <c r="D12" s="494"/>
      <c r="E12" s="492" t="s">
        <v>155</v>
      </c>
      <c r="F12" s="492"/>
      <c r="G12" s="90" t="s">
        <v>156</v>
      </c>
      <c r="H12" s="490" t="s">
        <v>180</v>
      </c>
      <c r="I12" s="491"/>
      <c r="J12" s="101" t="s">
        <v>173</v>
      </c>
      <c r="K12" s="75" t="s">
        <v>330</v>
      </c>
      <c r="L12" s="90" t="s">
        <v>50</v>
      </c>
      <c r="M12" s="94">
        <v>4</v>
      </c>
      <c r="N12" s="96">
        <v>731.04</v>
      </c>
      <c r="O12" s="40">
        <f t="shared" si="0"/>
        <v>2924.16</v>
      </c>
      <c r="P12" s="88" t="s">
        <v>75</v>
      </c>
      <c r="Q12" s="32"/>
    </row>
    <row r="13" spans="1:17" ht="15.75" customHeight="1">
      <c r="A13" s="490" t="s">
        <v>49</v>
      </c>
      <c r="B13" s="491"/>
      <c r="C13" s="493" t="s">
        <v>61</v>
      </c>
      <c r="D13" s="494"/>
      <c r="E13" s="492" t="s">
        <v>155</v>
      </c>
      <c r="F13" s="492"/>
      <c r="G13" s="90" t="s">
        <v>156</v>
      </c>
      <c r="H13" s="490" t="s">
        <v>180</v>
      </c>
      <c r="I13" s="491"/>
      <c r="J13" s="101" t="s">
        <v>174</v>
      </c>
      <c r="K13" s="88" t="s">
        <v>330</v>
      </c>
      <c r="L13" s="90" t="s">
        <v>50</v>
      </c>
      <c r="M13" s="94">
        <v>4</v>
      </c>
      <c r="N13" s="96">
        <v>800.48</v>
      </c>
      <c r="O13" s="40">
        <f t="shared" si="0"/>
        <v>3201.92</v>
      </c>
      <c r="P13" s="88" t="s">
        <v>75</v>
      </c>
      <c r="Q13" s="32"/>
    </row>
    <row r="14" spans="1:17" ht="15.75" customHeight="1">
      <c r="A14" s="490" t="s">
        <v>52</v>
      </c>
      <c r="B14" s="491"/>
      <c r="C14" s="493" t="s">
        <v>46</v>
      </c>
      <c r="D14" s="494"/>
      <c r="E14" s="492" t="s">
        <v>155</v>
      </c>
      <c r="F14" s="492"/>
      <c r="G14" s="90" t="s">
        <v>156</v>
      </c>
      <c r="H14" s="490" t="s">
        <v>180</v>
      </c>
      <c r="I14" s="491"/>
      <c r="J14" s="101" t="s">
        <v>175</v>
      </c>
      <c r="K14" s="75" t="s">
        <v>331</v>
      </c>
      <c r="L14" s="90" t="s">
        <v>50</v>
      </c>
      <c r="M14" s="94">
        <v>3</v>
      </c>
      <c r="N14" s="96">
        <v>1443.16</v>
      </c>
      <c r="O14" s="40">
        <f t="shared" si="0"/>
        <v>4329.4800000000005</v>
      </c>
      <c r="P14" s="88" t="s">
        <v>75</v>
      </c>
      <c r="Q14" s="32"/>
    </row>
    <row r="15" spans="1:17" ht="15.75" customHeight="1">
      <c r="A15" s="490" t="s">
        <v>49</v>
      </c>
      <c r="B15" s="491"/>
      <c r="C15" s="493" t="s">
        <v>61</v>
      </c>
      <c r="D15" s="494"/>
      <c r="E15" s="492" t="s">
        <v>155</v>
      </c>
      <c r="F15" s="492"/>
      <c r="G15" s="90" t="s">
        <v>156</v>
      </c>
      <c r="H15" s="490" t="s">
        <v>180</v>
      </c>
      <c r="I15" s="491"/>
      <c r="J15" s="101" t="s">
        <v>176</v>
      </c>
      <c r="K15" s="88" t="s">
        <v>331</v>
      </c>
      <c r="L15" s="90" t="s">
        <v>50</v>
      </c>
      <c r="M15" s="94">
        <v>4</v>
      </c>
      <c r="N15" s="96">
        <v>1525.48</v>
      </c>
      <c r="O15" s="40">
        <f t="shared" si="0"/>
        <v>6101.92</v>
      </c>
      <c r="P15" s="88" t="s">
        <v>75</v>
      </c>
      <c r="Q15" s="32"/>
    </row>
    <row r="16" spans="1:17" ht="15.75" customHeight="1">
      <c r="A16" s="490" t="s">
        <v>49</v>
      </c>
      <c r="B16" s="491"/>
      <c r="C16" s="493" t="s">
        <v>61</v>
      </c>
      <c r="D16" s="494"/>
      <c r="E16" s="492" t="s">
        <v>155</v>
      </c>
      <c r="F16" s="492"/>
      <c r="G16" s="90" t="s">
        <v>156</v>
      </c>
      <c r="H16" s="490" t="s">
        <v>181</v>
      </c>
      <c r="I16" s="491"/>
      <c r="J16" s="101" t="s">
        <v>177</v>
      </c>
      <c r="K16" s="75" t="s">
        <v>332</v>
      </c>
      <c r="L16" s="90" t="s">
        <v>50</v>
      </c>
      <c r="M16" s="94">
        <v>7</v>
      </c>
      <c r="N16" s="96">
        <v>1036.8399999999999</v>
      </c>
      <c r="O16" s="40">
        <f t="shared" si="0"/>
        <v>7257.8799999999992</v>
      </c>
      <c r="P16" s="88" t="s">
        <v>75</v>
      </c>
      <c r="Q16" s="32"/>
    </row>
    <row r="17" spans="1:17" ht="15.75" customHeight="1">
      <c r="A17" s="490" t="s">
        <v>52</v>
      </c>
      <c r="B17" s="491"/>
      <c r="C17" s="493" t="s">
        <v>46</v>
      </c>
      <c r="D17" s="494"/>
      <c r="E17" s="492" t="s">
        <v>155</v>
      </c>
      <c r="F17" s="492"/>
      <c r="G17" s="90" t="s">
        <v>156</v>
      </c>
      <c r="H17" s="490" t="s">
        <v>182</v>
      </c>
      <c r="I17" s="491"/>
      <c r="J17" s="101" t="s">
        <v>178</v>
      </c>
      <c r="K17" s="75" t="s">
        <v>333</v>
      </c>
      <c r="L17" s="90" t="s">
        <v>50</v>
      </c>
      <c r="M17" s="94">
        <v>1</v>
      </c>
      <c r="N17" s="102">
        <v>646.15</v>
      </c>
      <c r="O17" s="40">
        <f t="shared" si="0"/>
        <v>646.15</v>
      </c>
      <c r="P17" s="88" t="s">
        <v>75</v>
      </c>
      <c r="Q17" s="32"/>
    </row>
    <row r="18" spans="1:17" ht="31.5">
      <c r="A18" s="490" t="s">
        <v>45</v>
      </c>
      <c r="B18" s="491"/>
      <c r="C18" s="493" t="s">
        <v>36</v>
      </c>
      <c r="D18" s="494"/>
      <c r="E18" s="492" t="s">
        <v>155</v>
      </c>
      <c r="F18" s="492"/>
      <c r="G18" s="90" t="s">
        <v>156</v>
      </c>
      <c r="H18" s="490" t="s">
        <v>184</v>
      </c>
      <c r="I18" s="491"/>
      <c r="J18" s="101" t="s">
        <v>183</v>
      </c>
      <c r="K18" s="75" t="s">
        <v>340</v>
      </c>
      <c r="L18" s="90" t="s">
        <v>50</v>
      </c>
      <c r="M18" s="94">
        <v>234</v>
      </c>
      <c r="N18" s="96">
        <v>185.54</v>
      </c>
      <c r="O18" s="40">
        <f t="shared" si="0"/>
        <v>43416.36</v>
      </c>
      <c r="P18" s="88" t="s">
        <v>75</v>
      </c>
      <c r="Q18" s="32"/>
    </row>
    <row r="19" spans="1:17" ht="15.75">
      <c r="A19" s="490" t="s">
        <v>45</v>
      </c>
      <c r="B19" s="491"/>
      <c r="C19" s="493" t="s">
        <v>37</v>
      </c>
      <c r="D19" s="494"/>
      <c r="E19" s="492" t="s">
        <v>155</v>
      </c>
      <c r="F19" s="492"/>
      <c r="G19" s="90" t="s">
        <v>156</v>
      </c>
      <c r="H19" s="490" t="s">
        <v>185</v>
      </c>
      <c r="I19" s="491"/>
      <c r="J19" s="101" t="s">
        <v>186</v>
      </c>
      <c r="K19" s="75" t="s">
        <v>342</v>
      </c>
      <c r="L19" s="90" t="s">
        <v>50</v>
      </c>
      <c r="M19" s="94">
        <v>20</v>
      </c>
      <c r="N19" s="96">
        <v>270.17</v>
      </c>
      <c r="O19" s="40">
        <f t="shared" si="0"/>
        <v>5403.4000000000005</v>
      </c>
      <c r="P19" s="88" t="s">
        <v>75</v>
      </c>
      <c r="Q19" s="32"/>
    </row>
    <row r="20" spans="1:17" ht="15.75">
      <c r="A20" s="490" t="s">
        <v>55</v>
      </c>
      <c r="B20" s="491"/>
      <c r="C20" s="493" t="s">
        <v>37</v>
      </c>
      <c r="D20" s="494"/>
      <c r="E20" s="492" t="s">
        <v>155</v>
      </c>
      <c r="F20" s="492"/>
      <c r="G20" s="90" t="s">
        <v>156</v>
      </c>
      <c r="H20" s="490" t="s">
        <v>187</v>
      </c>
      <c r="I20" s="491"/>
      <c r="J20" s="101" t="s">
        <v>188</v>
      </c>
      <c r="K20" s="75" t="s">
        <v>343</v>
      </c>
      <c r="L20" s="90" t="s">
        <v>50</v>
      </c>
      <c r="M20" s="94">
        <v>4</v>
      </c>
      <c r="N20" s="96">
        <v>620.78</v>
      </c>
      <c r="O20" s="40">
        <f t="shared" si="0"/>
        <v>2483.12</v>
      </c>
      <c r="P20" s="88" t="s">
        <v>75</v>
      </c>
      <c r="Q20" s="32"/>
    </row>
    <row r="21" spans="1:17" ht="15.75">
      <c r="A21" s="490" t="s">
        <v>55</v>
      </c>
      <c r="B21" s="491"/>
      <c r="C21" s="493" t="s">
        <v>37</v>
      </c>
      <c r="D21" s="494"/>
      <c r="E21" s="492" t="s">
        <v>155</v>
      </c>
      <c r="F21" s="492"/>
      <c r="G21" s="90" t="s">
        <v>156</v>
      </c>
      <c r="H21" s="490" t="s">
        <v>187</v>
      </c>
      <c r="I21" s="491"/>
      <c r="J21" s="101" t="s">
        <v>189</v>
      </c>
      <c r="K21" s="75" t="s">
        <v>344</v>
      </c>
      <c r="L21" s="90" t="s">
        <v>50</v>
      </c>
      <c r="M21" s="94">
        <v>1</v>
      </c>
      <c r="N21" s="96">
        <v>576.14</v>
      </c>
      <c r="O21" s="40">
        <f t="shared" si="0"/>
        <v>576.14</v>
      </c>
      <c r="P21" s="88" t="s">
        <v>75</v>
      </c>
      <c r="Q21" s="32"/>
    </row>
    <row r="22" spans="1:17" ht="15.75">
      <c r="A22" s="490" t="s">
        <v>45</v>
      </c>
      <c r="B22" s="491"/>
      <c r="C22" s="493" t="s">
        <v>37</v>
      </c>
      <c r="D22" s="494"/>
      <c r="E22" s="492" t="s">
        <v>155</v>
      </c>
      <c r="F22" s="492"/>
      <c r="G22" s="90" t="s">
        <v>156</v>
      </c>
      <c r="H22" s="490" t="s">
        <v>185</v>
      </c>
      <c r="I22" s="491"/>
      <c r="J22" s="101" t="s">
        <v>190</v>
      </c>
      <c r="K22" s="75" t="s">
        <v>345</v>
      </c>
      <c r="L22" s="90" t="s">
        <v>50</v>
      </c>
      <c r="M22" s="94">
        <v>75</v>
      </c>
      <c r="N22" s="96">
        <v>446.4</v>
      </c>
      <c r="O22" s="40">
        <f t="shared" si="0"/>
        <v>33480</v>
      </c>
      <c r="P22" s="88" t="s">
        <v>75</v>
      </c>
      <c r="Q22" s="32"/>
    </row>
    <row r="23" spans="1:17" ht="15.75">
      <c r="A23" s="490" t="s">
        <v>35</v>
      </c>
      <c r="B23" s="491"/>
      <c r="C23" s="493" t="s">
        <v>37</v>
      </c>
      <c r="D23" s="494"/>
      <c r="E23" s="492" t="s">
        <v>155</v>
      </c>
      <c r="F23" s="492"/>
      <c r="G23" s="90" t="s">
        <v>156</v>
      </c>
      <c r="H23" s="490" t="s">
        <v>194</v>
      </c>
      <c r="I23" s="491"/>
      <c r="J23" s="101" t="s">
        <v>191</v>
      </c>
      <c r="K23" s="75" t="s">
        <v>346</v>
      </c>
      <c r="L23" s="90" t="s">
        <v>50</v>
      </c>
      <c r="M23" s="94">
        <v>8</v>
      </c>
      <c r="N23" s="96">
        <v>570.55999999999995</v>
      </c>
      <c r="O23" s="40">
        <f t="shared" si="0"/>
        <v>4564.4799999999996</v>
      </c>
      <c r="P23" s="88" t="s">
        <v>75</v>
      </c>
      <c r="Q23" s="32"/>
    </row>
    <row r="24" spans="1:17" ht="15.75">
      <c r="A24" s="490" t="s">
        <v>35</v>
      </c>
      <c r="B24" s="491"/>
      <c r="C24" s="493" t="s">
        <v>37</v>
      </c>
      <c r="D24" s="494"/>
      <c r="E24" s="492" t="s">
        <v>155</v>
      </c>
      <c r="F24" s="492"/>
      <c r="G24" s="90" t="s">
        <v>156</v>
      </c>
      <c r="H24" s="490" t="s">
        <v>194</v>
      </c>
      <c r="I24" s="491"/>
      <c r="J24" s="101" t="s">
        <v>348</v>
      </c>
      <c r="K24" s="88" t="s">
        <v>347</v>
      </c>
      <c r="L24" s="90" t="s">
        <v>50</v>
      </c>
      <c r="M24" s="94">
        <v>2</v>
      </c>
      <c r="N24" s="96">
        <v>819.8</v>
      </c>
      <c r="O24" s="40">
        <f t="shared" si="0"/>
        <v>1639.6</v>
      </c>
      <c r="P24" s="88" t="s">
        <v>75</v>
      </c>
      <c r="Q24" s="32"/>
    </row>
    <row r="25" spans="1:17" ht="30">
      <c r="A25" s="490" t="s">
        <v>35</v>
      </c>
      <c r="B25" s="491"/>
      <c r="C25" s="493" t="s">
        <v>40</v>
      </c>
      <c r="D25" s="494"/>
      <c r="E25" s="492" t="s">
        <v>155</v>
      </c>
      <c r="F25" s="492"/>
      <c r="G25" s="90" t="s">
        <v>156</v>
      </c>
      <c r="H25" s="490" t="s">
        <v>195</v>
      </c>
      <c r="I25" s="491"/>
      <c r="J25" s="101" t="s">
        <v>192</v>
      </c>
      <c r="K25" s="75" t="s">
        <v>349</v>
      </c>
      <c r="L25" s="90" t="s">
        <v>50</v>
      </c>
      <c r="M25" s="94">
        <v>8</v>
      </c>
      <c r="N25" s="96">
        <v>549.16999999999996</v>
      </c>
      <c r="O25" s="40">
        <f t="shared" si="0"/>
        <v>4393.3599999999997</v>
      </c>
      <c r="P25" s="88" t="s">
        <v>75</v>
      </c>
      <c r="Q25" s="32"/>
    </row>
    <row r="26" spans="1:17" ht="30">
      <c r="A26" s="490" t="s">
        <v>35</v>
      </c>
      <c r="B26" s="491"/>
      <c r="C26" s="493" t="s">
        <v>40</v>
      </c>
      <c r="D26" s="494"/>
      <c r="E26" s="492" t="s">
        <v>155</v>
      </c>
      <c r="F26" s="492"/>
      <c r="G26" s="90" t="s">
        <v>156</v>
      </c>
      <c r="H26" s="490" t="s">
        <v>195</v>
      </c>
      <c r="I26" s="491"/>
      <c r="J26" s="101" t="s">
        <v>193</v>
      </c>
      <c r="K26" s="88" t="s">
        <v>350</v>
      </c>
      <c r="L26" s="90" t="s">
        <v>50</v>
      </c>
      <c r="M26" s="94">
        <v>7</v>
      </c>
      <c r="N26" s="96">
        <v>741.68</v>
      </c>
      <c r="O26" s="40">
        <f t="shared" si="0"/>
        <v>5191.7599999999993</v>
      </c>
      <c r="P26" s="88" t="s">
        <v>75</v>
      </c>
      <c r="Q26" s="32"/>
    </row>
    <row r="27" spans="1:17" ht="30">
      <c r="A27" s="490" t="s">
        <v>49</v>
      </c>
      <c r="B27" s="491"/>
      <c r="C27" s="493" t="s">
        <v>37</v>
      </c>
      <c r="D27" s="494"/>
      <c r="E27" s="492" t="s">
        <v>155</v>
      </c>
      <c r="F27" s="492"/>
      <c r="G27" s="90" t="s">
        <v>156</v>
      </c>
      <c r="H27" s="490" t="s">
        <v>195</v>
      </c>
      <c r="I27" s="491"/>
      <c r="J27" s="101" t="s">
        <v>196</v>
      </c>
      <c r="K27" s="88" t="s">
        <v>350</v>
      </c>
      <c r="L27" s="90" t="s">
        <v>50</v>
      </c>
      <c r="M27" s="94">
        <v>7</v>
      </c>
      <c r="N27" s="96">
        <v>561.72</v>
      </c>
      <c r="O27" s="40">
        <f t="shared" si="0"/>
        <v>3932.04</v>
      </c>
      <c r="P27" s="88" t="s">
        <v>75</v>
      </c>
      <c r="Q27" s="32"/>
    </row>
    <row r="28" spans="1:17" ht="30">
      <c r="A28" s="490" t="s">
        <v>35</v>
      </c>
      <c r="B28" s="491"/>
      <c r="C28" s="493" t="s">
        <v>37</v>
      </c>
      <c r="D28" s="494"/>
      <c r="E28" s="492" t="s">
        <v>155</v>
      </c>
      <c r="F28" s="492"/>
      <c r="G28" s="90" t="s">
        <v>156</v>
      </c>
      <c r="H28" s="490" t="s">
        <v>195</v>
      </c>
      <c r="I28" s="491"/>
      <c r="J28" s="101" t="s">
        <v>197</v>
      </c>
      <c r="K28" s="88" t="s">
        <v>351</v>
      </c>
      <c r="L28" s="90" t="s">
        <v>50</v>
      </c>
      <c r="M28" s="94">
        <v>17</v>
      </c>
      <c r="N28" s="96">
        <v>725.4</v>
      </c>
      <c r="O28" s="40">
        <f t="shared" si="0"/>
        <v>12331.8</v>
      </c>
      <c r="P28" s="88" t="s">
        <v>75</v>
      </c>
      <c r="Q28" s="32"/>
    </row>
    <row r="29" spans="1:17" ht="15.75">
      <c r="A29" s="490" t="s">
        <v>35</v>
      </c>
      <c r="B29" s="491"/>
      <c r="C29" s="493" t="s">
        <v>37</v>
      </c>
      <c r="D29" s="494"/>
      <c r="E29" s="492" t="s">
        <v>155</v>
      </c>
      <c r="F29" s="492"/>
      <c r="G29" s="90" t="s">
        <v>156</v>
      </c>
      <c r="H29" s="490" t="s">
        <v>195</v>
      </c>
      <c r="I29" s="491"/>
      <c r="J29" s="101" t="s">
        <v>198</v>
      </c>
      <c r="K29" s="88" t="s">
        <v>352</v>
      </c>
      <c r="L29" s="90" t="s">
        <v>50</v>
      </c>
      <c r="M29" s="94">
        <v>1</v>
      </c>
      <c r="N29" s="96">
        <v>526.38</v>
      </c>
      <c r="O29" s="40">
        <f t="shared" si="0"/>
        <v>526.38</v>
      </c>
      <c r="P29" s="88" t="s">
        <v>75</v>
      </c>
      <c r="Q29" s="32"/>
    </row>
    <row r="30" spans="1:17" ht="30">
      <c r="A30" s="490" t="s">
        <v>49</v>
      </c>
      <c r="B30" s="491"/>
      <c r="C30" s="493" t="s">
        <v>37</v>
      </c>
      <c r="D30" s="494"/>
      <c r="E30" s="492" t="s">
        <v>155</v>
      </c>
      <c r="F30" s="492"/>
      <c r="G30" s="90" t="s">
        <v>156</v>
      </c>
      <c r="H30" s="490" t="s">
        <v>195</v>
      </c>
      <c r="I30" s="491"/>
      <c r="J30" s="101" t="s">
        <v>199</v>
      </c>
      <c r="K30" s="88" t="s">
        <v>353</v>
      </c>
      <c r="L30" s="90" t="s">
        <v>50</v>
      </c>
      <c r="M30" s="94">
        <v>24</v>
      </c>
      <c r="N30" s="96">
        <v>583.11</v>
      </c>
      <c r="O30" s="40">
        <f t="shared" si="0"/>
        <v>13994.64</v>
      </c>
      <c r="P30" s="88" t="s">
        <v>75</v>
      </c>
      <c r="Q30" s="32"/>
    </row>
    <row r="31" spans="1:17" ht="15.75">
      <c r="A31" s="490" t="s">
        <v>49</v>
      </c>
      <c r="B31" s="491"/>
      <c r="C31" s="493" t="s">
        <v>37</v>
      </c>
      <c r="D31" s="494"/>
      <c r="E31" s="492" t="s">
        <v>155</v>
      </c>
      <c r="F31" s="492"/>
      <c r="G31" s="90" t="s">
        <v>156</v>
      </c>
      <c r="H31" s="490" t="s">
        <v>201</v>
      </c>
      <c r="I31" s="491"/>
      <c r="J31" s="105" t="s">
        <v>200</v>
      </c>
      <c r="K31" s="75" t="s">
        <v>354</v>
      </c>
      <c r="L31" s="90" t="s">
        <v>50</v>
      </c>
      <c r="M31" s="104">
        <v>4</v>
      </c>
      <c r="N31" s="107">
        <v>490.58</v>
      </c>
      <c r="O31" s="40">
        <f t="shared" si="0"/>
        <v>1962.32</v>
      </c>
      <c r="P31" s="88" t="s">
        <v>75</v>
      </c>
      <c r="Q31" s="32"/>
    </row>
    <row r="32" spans="1:17" ht="30">
      <c r="A32" s="490" t="s">
        <v>45</v>
      </c>
      <c r="B32" s="491"/>
      <c r="C32" s="493" t="s">
        <v>37</v>
      </c>
      <c r="D32" s="494"/>
      <c r="E32" s="492" t="s">
        <v>155</v>
      </c>
      <c r="F32" s="492"/>
      <c r="G32" s="90" t="s">
        <v>156</v>
      </c>
      <c r="H32" s="490" t="s">
        <v>207</v>
      </c>
      <c r="I32" s="491"/>
      <c r="J32" s="101" t="s">
        <v>202</v>
      </c>
      <c r="K32" s="75" t="s">
        <v>355</v>
      </c>
      <c r="L32" s="90" t="s">
        <v>50</v>
      </c>
      <c r="M32" s="94">
        <v>57</v>
      </c>
      <c r="N32" s="102">
        <v>406.41</v>
      </c>
      <c r="O32" s="40">
        <f t="shared" si="0"/>
        <v>23165.370000000003</v>
      </c>
      <c r="P32" s="88" t="s">
        <v>75</v>
      </c>
      <c r="Q32" s="32"/>
    </row>
    <row r="33" spans="1:17" ht="31.5">
      <c r="A33" s="490" t="s">
        <v>45</v>
      </c>
      <c r="B33" s="491"/>
      <c r="C33" s="493" t="s">
        <v>37</v>
      </c>
      <c r="D33" s="494"/>
      <c r="E33" s="492" t="s">
        <v>155</v>
      </c>
      <c r="F33" s="492"/>
      <c r="G33" s="90" t="s">
        <v>156</v>
      </c>
      <c r="H33" s="490" t="s">
        <v>208</v>
      </c>
      <c r="I33" s="491"/>
      <c r="J33" s="101" t="s">
        <v>203</v>
      </c>
      <c r="K33" s="75" t="s">
        <v>356</v>
      </c>
      <c r="L33" s="90" t="s">
        <v>50</v>
      </c>
      <c r="M33" s="94">
        <v>12</v>
      </c>
      <c r="N33" s="102">
        <v>1245.26</v>
      </c>
      <c r="O33" s="40">
        <f t="shared" si="0"/>
        <v>14943.119999999999</v>
      </c>
      <c r="P33" s="88" t="s">
        <v>75</v>
      </c>
      <c r="Q33" s="32"/>
    </row>
    <row r="34" spans="1:17" ht="31.5">
      <c r="A34" s="490" t="s">
        <v>45</v>
      </c>
      <c r="B34" s="491"/>
      <c r="C34" s="493" t="s">
        <v>37</v>
      </c>
      <c r="D34" s="494"/>
      <c r="E34" s="492" t="s">
        <v>155</v>
      </c>
      <c r="F34" s="492"/>
      <c r="G34" s="90" t="s">
        <v>156</v>
      </c>
      <c r="H34" s="490" t="s">
        <v>185</v>
      </c>
      <c r="I34" s="491"/>
      <c r="J34" s="105" t="s">
        <v>204</v>
      </c>
      <c r="K34" s="75" t="s">
        <v>357</v>
      </c>
      <c r="L34" s="90" t="s">
        <v>50</v>
      </c>
      <c r="M34" s="104">
        <v>6</v>
      </c>
      <c r="N34" s="107">
        <v>1427.98</v>
      </c>
      <c r="O34" s="40">
        <f t="shared" si="0"/>
        <v>8567.880000000001</v>
      </c>
      <c r="P34" s="88" t="s">
        <v>75</v>
      </c>
      <c r="Q34" s="32"/>
    </row>
    <row r="35" spans="1:17" ht="15.75">
      <c r="A35" s="490" t="s">
        <v>35</v>
      </c>
      <c r="B35" s="491"/>
      <c r="C35" s="493" t="s">
        <v>37</v>
      </c>
      <c r="D35" s="494"/>
      <c r="E35" s="492" t="s">
        <v>155</v>
      </c>
      <c r="F35" s="492"/>
      <c r="G35" s="90" t="s">
        <v>156</v>
      </c>
      <c r="H35" s="490" t="s">
        <v>209</v>
      </c>
      <c r="I35" s="491"/>
      <c r="J35" s="101" t="s">
        <v>205</v>
      </c>
      <c r="K35" s="75" t="s">
        <v>358</v>
      </c>
      <c r="L35" s="90" t="s">
        <v>50</v>
      </c>
      <c r="M35" s="94">
        <v>1</v>
      </c>
      <c r="N35" s="102">
        <v>486</v>
      </c>
      <c r="O35" s="40">
        <f t="shared" si="0"/>
        <v>486</v>
      </c>
      <c r="P35" s="88" t="s">
        <v>75</v>
      </c>
      <c r="Q35" s="32"/>
    </row>
    <row r="36" spans="1:17" ht="15.75">
      <c r="A36" s="490" t="s">
        <v>55</v>
      </c>
      <c r="B36" s="491"/>
      <c r="C36" s="493" t="s">
        <v>37</v>
      </c>
      <c r="D36" s="494"/>
      <c r="E36" s="492" t="s">
        <v>155</v>
      </c>
      <c r="F36" s="492"/>
      <c r="G36" s="90" t="s">
        <v>156</v>
      </c>
      <c r="H36" s="490" t="s">
        <v>268</v>
      </c>
      <c r="I36" s="491"/>
      <c r="J36" s="109" t="s">
        <v>206</v>
      </c>
      <c r="K36" s="75" t="s">
        <v>359</v>
      </c>
      <c r="L36" s="90" t="s">
        <v>50</v>
      </c>
      <c r="M36" s="108">
        <v>1</v>
      </c>
      <c r="N36" s="110">
        <v>225.53</v>
      </c>
      <c r="O36" s="40">
        <f t="shared" si="0"/>
        <v>225.53</v>
      </c>
      <c r="P36" s="88" t="s">
        <v>75</v>
      </c>
      <c r="Q36" s="32"/>
    </row>
    <row r="37" spans="1:17" ht="30">
      <c r="A37" s="490" t="s">
        <v>49</v>
      </c>
      <c r="B37" s="491"/>
      <c r="C37" s="493" t="s">
        <v>37</v>
      </c>
      <c r="D37" s="494"/>
      <c r="E37" s="492" t="s">
        <v>155</v>
      </c>
      <c r="F37" s="492"/>
      <c r="G37" s="90" t="s">
        <v>156</v>
      </c>
      <c r="H37" s="490" t="s">
        <v>213</v>
      </c>
      <c r="I37" s="491"/>
      <c r="J37" s="12" t="s">
        <v>210</v>
      </c>
      <c r="K37" s="75" t="s">
        <v>360</v>
      </c>
      <c r="L37" s="90" t="s">
        <v>50</v>
      </c>
      <c r="M37" s="108">
        <v>12</v>
      </c>
      <c r="N37" s="111">
        <v>577.53</v>
      </c>
      <c r="O37" s="40">
        <f t="shared" si="0"/>
        <v>6930.36</v>
      </c>
      <c r="P37" s="88" t="s">
        <v>75</v>
      </c>
      <c r="Q37" s="32"/>
    </row>
    <row r="38" spans="1:17" ht="30">
      <c r="A38" s="490" t="s">
        <v>45</v>
      </c>
      <c r="B38" s="491"/>
      <c r="C38" s="493" t="s">
        <v>37</v>
      </c>
      <c r="D38" s="494"/>
      <c r="E38" s="492" t="s">
        <v>155</v>
      </c>
      <c r="F38" s="492"/>
      <c r="G38" s="90" t="s">
        <v>156</v>
      </c>
      <c r="H38" s="490" t="s">
        <v>208</v>
      </c>
      <c r="I38" s="491"/>
      <c r="J38" s="101" t="s">
        <v>211</v>
      </c>
      <c r="K38" s="75" t="s">
        <v>361</v>
      </c>
      <c r="L38" s="90" t="s">
        <v>50</v>
      </c>
      <c r="M38" s="94">
        <v>90</v>
      </c>
      <c r="N38" s="102">
        <v>358.05</v>
      </c>
      <c r="O38" s="40">
        <f t="shared" si="0"/>
        <v>32224.5</v>
      </c>
      <c r="P38" s="88" t="s">
        <v>75</v>
      </c>
      <c r="Q38" s="32"/>
    </row>
    <row r="39" spans="1:17" ht="31.5">
      <c r="A39" s="490" t="s">
        <v>45</v>
      </c>
      <c r="B39" s="491"/>
      <c r="C39" s="493" t="s">
        <v>37</v>
      </c>
      <c r="D39" s="494"/>
      <c r="E39" s="492" t="s">
        <v>155</v>
      </c>
      <c r="F39" s="492"/>
      <c r="G39" s="90" t="s">
        <v>156</v>
      </c>
      <c r="H39" s="490" t="s">
        <v>208</v>
      </c>
      <c r="I39" s="491"/>
      <c r="J39" s="101" t="s">
        <v>212</v>
      </c>
      <c r="K39" s="75" t="s">
        <v>362</v>
      </c>
      <c r="L39" s="90" t="s">
        <v>50</v>
      </c>
      <c r="M39" s="94">
        <v>36</v>
      </c>
      <c r="N39" s="102">
        <v>335</v>
      </c>
      <c r="O39" s="40">
        <f t="shared" si="0"/>
        <v>12060</v>
      </c>
      <c r="P39" s="88" t="s">
        <v>75</v>
      </c>
      <c r="Q39" s="32"/>
    </row>
    <row r="40" spans="1:17" ht="15.75">
      <c r="A40" s="84" t="s">
        <v>35</v>
      </c>
      <c r="B40" s="85"/>
      <c r="C40" s="86" t="s">
        <v>38</v>
      </c>
      <c r="D40" s="87"/>
      <c r="E40" s="492" t="s">
        <v>155</v>
      </c>
      <c r="F40" s="492"/>
      <c r="G40" s="90" t="s">
        <v>156</v>
      </c>
      <c r="H40" s="84" t="s">
        <v>226</v>
      </c>
      <c r="I40" s="85"/>
      <c r="J40" s="94" t="s">
        <v>225</v>
      </c>
      <c r="K40" s="88" t="s">
        <v>337</v>
      </c>
      <c r="L40" s="90" t="s">
        <v>50</v>
      </c>
      <c r="M40" s="94">
        <v>4</v>
      </c>
      <c r="N40" s="96">
        <v>159.96</v>
      </c>
      <c r="O40" s="40">
        <f>$M40*$N40</f>
        <v>639.84</v>
      </c>
      <c r="P40" s="88" t="s">
        <v>75</v>
      </c>
      <c r="Q40" s="32"/>
    </row>
    <row r="41" spans="1:17" ht="15.75">
      <c r="A41" s="490" t="s">
        <v>45</v>
      </c>
      <c r="B41" s="491"/>
      <c r="C41" s="493" t="s">
        <v>46</v>
      </c>
      <c r="D41" s="494"/>
      <c r="E41" s="492" t="s">
        <v>155</v>
      </c>
      <c r="F41" s="492"/>
      <c r="G41" s="75" t="s">
        <v>216</v>
      </c>
      <c r="H41" s="490" t="s">
        <v>215</v>
      </c>
      <c r="I41" s="491"/>
      <c r="J41" s="112" t="s">
        <v>214</v>
      </c>
      <c r="K41" s="88">
        <v>83464</v>
      </c>
      <c r="L41" s="76" t="s">
        <v>47</v>
      </c>
      <c r="M41" s="112">
        <v>148</v>
      </c>
      <c r="N41" s="102">
        <v>109.13</v>
      </c>
      <c r="O41" s="40">
        <f t="shared" si="0"/>
        <v>16151.24</v>
      </c>
      <c r="P41" s="88" t="s">
        <v>73</v>
      </c>
      <c r="Q41" s="32"/>
    </row>
    <row r="42" spans="1:17" ht="31.5">
      <c r="A42" s="490" t="s">
        <v>52</v>
      </c>
      <c r="B42" s="491"/>
      <c r="C42" s="493" t="s">
        <v>46</v>
      </c>
      <c r="D42" s="494"/>
      <c r="E42" s="492" t="s">
        <v>155</v>
      </c>
      <c r="F42" s="492"/>
      <c r="G42" s="75" t="s">
        <v>219</v>
      </c>
      <c r="H42" s="490" t="s">
        <v>218</v>
      </c>
      <c r="I42" s="491"/>
      <c r="J42" s="94" t="s">
        <v>217</v>
      </c>
      <c r="K42" s="75" t="s">
        <v>326</v>
      </c>
      <c r="L42" s="76" t="s">
        <v>50</v>
      </c>
      <c r="M42" s="94">
        <v>3</v>
      </c>
      <c r="N42" s="102">
        <v>230</v>
      </c>
      <c r="O42" s="40">
        <f t="shared" si="0"/>
        <v>690</v>
      </c>
      <c r="P42" s="88" t="s">
        <v>75</v>
      </c>
      <c r="Q42" s="32"/>
    </row>
    <row r="43" spans="1:17" ht="30">
      <c r="A43" s="490" t="s">
        <v>52</v>
      </c>
      <c r="B43" s="491"/>
      <c r="C43" s="493" t="s">
        <v>46</v>
      </c>
      <c r="D43" s="494"/>
      <c r="E43" s="492" t="s">
        <v>155</v>
      </c>
      <c r="F43" s="492"/>
      <c r="G43" s="88" t="s">
        <v>216</v>
      </c>
      <c r="H43" s="490" t="s">
        <v>222</v>
      </c>
      <c r="I43" s="491"/>
      <c r="J43" s="101" t="s">
        <v>220</v>
      </c>
      <c r="K43" s="75" t="s">
        <v>328</v>
      </c>
      <c r="L43" s="90" t="s">
        <v>50</v>
      </c>
      <c r="M43" s="94">
        <v>2</v>
      </c>
      <c r="N43" s="96">
        <v>482.64</v>
      </c>
      <c r="O43" s="40">
        <f t="shared" si="0"/>
        <v>965.28</v>
      </c>
      <c r="P43" s="75" t="s">
        <v>73</v>
      </c>
      <c r="Q43" s="32"/>
    </row>
    <row r="44" spans="1:17" ht="30">
      <c r="A44" s="490" t="s">
        <v>52</v>
      </c>
      <c r="B44" s="491"/>
      <c r="C44" s="493" t="s">
        <v>46</v>
      </c>
      <c r="D44" s="494"/>
      <c r="E44" s="492" t="s">
        <v>155</v>
      </c>
      <c r="F44" s="492"/>
      <c r="G44" s="88" t="s">
        <v>216</v>
      </c>
      <c r="H44" s="490" t="s">
        <v>222</v>
      </c>
      <c r="I44" s="491"/>
      <c r="J44" s="101" t="s">
        <v>221</v>
      </c>
      <c r="K44" s="75" t="s">
        <v>329</v>
      </c>
      <c r="L44" s="90" t="s">
        <v>50</v>
      </c>
      <c r="M44" s="94">
        <v>12</v>
      </c>
      <c r="N44" s="96">
        <v>298.73</v>
      </c>
      <c r="O44" s="40">
        <f t="shared" si="0"/>
        <v>3584.76</v>
      </c>
      <c r="P44" s="88" t="s">
        <v>73</v>
      </c>
      <c r="Q44" s="32"/>
    </row>
    <row r="45" spans="1:17" ht="15.75">
      <c r="A45" s="490" t="s">
        <v>52</v>
      </c>
      <c r="B45" s="491"/>
      <c r="C45" s="493" t="s">
        <v>46</v>
      </c>
      <c r="D45" s="494"/>
      <c r="E45" s="492" t="s">
        <v>155</v>
      </c>
      <c r="F45" s="492"/>
      <c r="G45" s="88" t="s">
        <v>219</v>
      </c>
      <c r="H45" s="490" t="s">
        <v>224</v>
      </c>
      <c r="I45" s="491"/>
      <c r="J45" s="94" t="s">
        <v>223</v>
      </c>
      <c r="K45" s="75" t="s">
        <v>334</v>
      </c>
      <c r="L45" s="90" t="s">
        <v>50</v>
      </c>
      <c r="M45" s="94">
        <v>13</v>
      </c>
      <c r="N45" s="102">
        <v>260</v>
      </c>
      <c r="O45" s="40">
        <f t="shared" si="0"/>
        <v>3380</v>
      </c>
      <c r="P45" s="75" t="s">
        <v>75</v>
      </c>
      <c r="Q45" s="32"/>
    </row>
    <row r="46" spans="1:17" ht="30">
      <c r="A46" s="490" t="s">
        <v>45</v>
      </c>
      <c r="B46" s="491"/>
      <c r="C46" s="493" t="s">
        <v>46</v>
      </c>
      <c r="D46" s="494"/>
      <c r="E46" s="492" t="s">
        <v>155</v>
      </c>
      <c r="F46" s="492"/>
      <c r="G46" s="75" t="s">
        <v>229</v>
      </c>
      <c r="H46" s="490" t="s">
        <v>230</v>
      </c>
      <c r="I46" s="491"/>
      <c r="J46" s="101" t="s">
        <v>227</v>
      </c>
      <c r="K46" s="75" t="s">
        <v>335</v>
      </c>
      <c r="L46" s="90" t="s">
        <v>50</v>
      </c>
      <c r="M46" s="94">
        <v>42</v>
      </c>
      <c r="N46" s="96">
        <v>175.2</v>
      </c>
      <c r="O46" s="40">
        <f t="shared" si="0"/>
        <v>7358.4</v>
      </c>
      <c r="P46" s="75" t="s">
        <v>73</v>
      </c>
      <c r="Q46" s="32"/>
    </row>
    <row r="47" spans="1:17" ht="15.75">
      <c r="A47" s="490" t="s">
        <v>45</v>
      </c>
      <c r="B47" s="491"/>
      <c r="C47" s="493" t="s">
        <v>46</v>
      </c>
      <c r="D47" s="494"/>
      <c r="E47" s="492" t="s">
        <v>155</v>
      </c>
      <c r="F47" s="492"/>
      <c r="G47" s="88" t="s">
        <v>219</v>
      </c>
      <c r="H47" s="490" t="s">
        <v>231</v>
      </c>
      <c r="I47" s="491"/>
      <c r="J47" s="101" t="s">
        <v>228</v>
      </c>
      <c r="K47" s="75" t="s">
        <v>336</v>
      </c>
      <c r="L47" s="90" t="s">
        <v>50</v>
      </c>
      <c r="M47" s="94">
        <v>44</v>
      </c>
      <c r="N47" s="96">
        <v>1050</v>
      </c>
      <c r="O47" s="40">
        <f t="shared" si="0"/>
        <v>46200</v>
      </c>
      <c r="P47" s="75" t="s">
        <v>75</v>
      </c>
      <c r="Q47" s="32"/>
    </row>
    <row r="48" spans="1:17" ht="15.75">
      <c r="A48" s="490" t="s">
        <v>45</v>
      </c>
      <c r="B48" s="491"/>
      <c r="C48" s="493" t="s">
        <v>46</v>
      </c>
      <c r="D48" s="494"/>
      <c r="E48" s="492" t="s">
        <v>155</v>
      </c>
      <c r="F48" s="492"/>
      <c r="G48" s="75" t="s">
        <v>235</v>
      </c>
      <c r="H48" s="490" t="s">
        <v>234</v>
      </c>
      <c r="I48" s="491"/>
      <c r="J48" s="94" t="s">
        <v>232</v>
      </c>
      <c r="K48" s="75" t="s">
        <v>338</v>
      </c>
      <c r="L48" s="76" t="s">
        <v>50</v>
      </c>
      <c r="M48" s="94">
        <v>4</v>
      </c>
      <c r="N48" s="96">
        <v>92.43</v>
      </c>
      <c r="O48" s="40">
        <f t="shared" si="0"/>
        <v>369.72</v>
      </c>
      <c r="P48" s="75" t="s">
        <v>75</v>
      </c>
      <c r="Q48" s="32"/>
    </row>
    <row r="49" spans="1:17" ht="15.75">
      <c r="A49" s="490" t="s">
        <v>45</v>
      </c>
      <c r="B49" s="491"/>
      <c r="C49" s="493" t="s">
        <v>46</v>
      </c>
      <c r="D49" s="494"/>
      <c r="E49" s="492" t="s">
        <v>155</v>
      </c>
      <c r="F49" s="492"/>
      <c r="G49" s="75" t="s">
        <v>235</v>
      </c>
      <c r="H49" s="490" t="s">
        <v>234</v>
      </c>
      <c r="I49" s="491"/>
      <c r="J49" s="94" t="s">
        <v>233</v>
      </c>
      <c r="K49" s="75" t="s">
        <v>339</v>
      </c>
      <c r="L49" s="90" t="s">
        <v>50</v>
      </c>
      <c r="M49" s="94">
        <v>4</v>
      </c>
      <c r="N49" s="102">
        <v>101.4</v>
      </c>
      <c r="O49" s="40">
        <f t="shared" si="0"/>
        <v>405.6</v>
      </c>
      <c r="P49" s="75" t="s">
        <v>75</v>
      </c>
      <c r="Q49" s="32"/>
    </row>
    <row r="50" spans="1:17" ht="63">
      <c r="A50" s="490" t="s">
        <v>58</v>
      </c>
      <c r="B50" s="491"/>
      <c r="C50" s="493" t="s">
        <v>64</v>
      </c>
      <c r="D50" s="494"/>
      <c r="E50" s="492" t="s">
        <v>155</v>
      </c>
      <c r="F50" s="492"/>
      <c r="G50" s="75" t="s">
        <v>240</v>
      </c>
      <c r="H50" s="490" t="s">
        <v>237</v>
      </c>
      <c r="I50" s="491"/>
      <c r="J50" s="101" t="s">
        <v>238</v>
      </c>
      <c r="K50" s="75">
        <v>3713</v>
      </c>
      <c r="L50" s="76" t="s">
        <v>50</v>
      </c>
      <c r="M50" s="94">
        <v>3</v>
      </c>
      <c r="N50" s="102">
        <v>1087</v>
      </c>
      <c r="O50" s="40">
        <f t="shared" si="0"/>
        <v>3261</v>
      </c>
      <c r="P50" s="75" t="s">
        <v>241</v>
      </c>
      <c r="Q50" s="32"/>
    </row>
    <row r="51" spans="1:17" ht="63">
      <c r="A51" s="490" t="s">
        <v>45</v>
      </c>
      <c r="B51" s="491"/>
      <c r="C51" s="493" t="s">
        <v>46</v>
      </c>
      <c r="D51" s="494"/>
      <c r="E51" s="492" t="s">
        <v>155</v>
      </c>
      <c r="F51" s="492"/>
      <c r="G51" s="88" t="s">
        <v>240</v>
      </c>
      <c r="H51" s="490" t="s">
        <v>239</v>
      </c>
      <c r="I51" s="491"/>
      <c r="J51" s="94" t="s">
        <v>236</v>
      </c>
      <c r="K51" s="75">
        <v>86300</v>
      </c>
      <c r="L51" s="76" t="s">
        <v>50</v>
      </c>
      <c r="M51" s="94">
        <v>4</v>
      </c>
      <c r="N51" s="96">
        <v>1620</v>
      </c>
      <c r="O51" s="40">
        <f t="shared" si="0"/>
        <v>6480</v>
      </c>
      <c r="P51" s="88" t="s">
        <v>241</v>
      </c>
      <c r="Q51" s="32"/>
    </row>
    <row r="52" spans="1:17" ht="15.75">
      <c r="A52" s="490" t="s">
        <v>55</v>
      </c>
      <c r="B52" s="491"/>
      <c r="C52" s="493" t="s">
        <v>59</v>
      </c>
      <c r="D52" s="494"/>
      <c r="E52" s="495" t="s">
        <v>155</v>
      </c>
      <c r="F52" s="495"/>
      <c r="G52" s="75" t="s">
        <v>247</v>
      </c>
      <c r="H52" s="490" t="s">
        <v>246</v>
      </c>
      <c r="I52" s="491"/>
      <c r="J52" s="94" t="s">
        <v>242</v>
      </c>
      <c r="K52" s="75" t="s">
        <v>341</v>
      </c>
      <c r="L52" s="76" t="s">
        <v>47</v>
      </c>
      <c r="M52" s="94">
        <v>2</v>
      </c>
      <c r="N52" s="96">
        <v>225</v>
      </c>
      <c r="O52" s="40">
        <f t="shared" si="0"/>
        <v>450</v>
      </c>
      <c r="P52" s="75" t="s">
        <v>75</v>
      </c>
      <c r="Q52" s="32"/>
    </row>
    <row r="53" spans="1:17" ht="15.75">
      <c r="A53" s="490" t="s">
        <v>55</v>
      </c>
      <c r="B53" s="491"/>
      <c r="C53" s="493" t="s">
        <v>59</v>
      </c>
      <c r="D53" s="494"/>
      <c r="E53" s="495" t="s">
        <v>155</v>
      </c>
      <c r="F53" s="495"/>
      <c r="G53" s="88" t="s">
        <v>247</v>
      </c>
      <c r="H53" s="490" t="s">
        <v>246</v>
      </c>
      <c r="I53" s="491"/>
      <c r="J53" s="94" t="s">
        <v>243</v>
      </c>
      <c r="K53" s="88" t="s">
        <v>341</v>
      </c>
      <c r="L53" s="90" t="s">
        <v>47</v>
      </c>
      <c r="M53" s="94">
        <v>24</v>
      </c>
      <c r="N53" s="96">
        <v>275</v>
      </c>
      <c r="O53" s="40">
        <f t="shared" si="0"/>
        <v>6600</v>
      </c>
      <c r="P53" s="88" t="s">
        <v>75</v>
      </c>
      <c r="Q53" s="32"/>
    </row>
    <row r="54" spans="1:17" ht="15.75">
      <c r="A54" s="490" t="s">
        <v>55</v>
      </c>
      <c r="B54" s="491"/>
      <c r="C54" s="493" t="s">
        <v>59</v>
      </c>
      <c r="D54" s="494"/>
      <c r="E54" s="495" t="s">
        <v>155</v>
      </c>
      <c r="F54" s="495"/>
      <c r="G54" s="88" t="s">
        <v>247</v>
      </c>
      <c r="H54" s="490" t="s">
        <v>246</v>
      </c>
      <c r="I54" s="491"/>
      <c r="J54" s="94" t="s">
        <v>244</v>
      </c>
      <c r="K54" s="88" t="s">
        <v>341</v>
      </c>
      <c r="L54" s="90" t="s">
        <v>47</v>
      </c>
      <c r="M54" s="94">
        <v>6</v>
      </c>
      <c r="N54" s="96">
        <v>225</v>
      </c>
      <c r="O54" s="40">
        <f t="shared" si="0"/>
        <v>1350</v>
      </c>
      <c r="P54" s="88" t="s">
        <v>75</v>
      </c>
      <c r="Q54" s="32"/>
    </row>
    <row r="55" spans="1:17" ht="15.75">
      <c r="A55" s="490" t="s">
        <v>55</v>
      </c>
      <c r="B55" s="491"/>
      <c r="C55" s="493" t="s">
        <v>59</v>
      </c>
      <c r="D55" s="494"/>
      <c r="E55" s="495" t="s">
        <v>155</v>
      </c>
      <c r="F55" s="495"/>
      <c r="G55" s="88" t="s">
        <v>247</v>
      </c>
      <c r="H55" s="490" t="s">
        <v>246</v>
      </c>
      <c r="I55" s="491"/>
      <c r="J55" s="112" t="s">
        <v>245</v>
      </c>
      <c r="K55" s="88" t="s">
        <v>341</v>
      </c>
      <c r="L55" s="90" t="s">
        <v>47</v>
      </c>
      <c r="M55" s="112">
        <v>4</v>
      </c>
      <c r="N55" s="102">
        <v>235</v>
      </c>
      <c r="O55" s="40">
        <f t="shared" si="0"/>
        <v>940</v>
      </c>
      <c r="P55" s="88" t="s">
        <v>75</v>
      </c>
      <c r="Q55" s="32"/>
    </row>
    <row r="56" spans="1:17" ht="15.75">
      <c r="A56" s="490" t="s">
        <v>45</v>
      </c>
      <c r="B56" s="491"/>
      <c r="C56" s="493" t="s">
        <v>59</v>
      </c>
      <c r="D56" s="494"/>
      <c r="E56" s="495" t="s">
        <v>155</v>
      </c>
      <c r="F56" s="495"/>
      <c r="G56" s="75" t="s">
        <v>229</v>
      </c>
      <c r="H56" s="490" t="s">
        <v>257</v>
      </c>
      <c r="I56" s="491"/>
      <c r="J56" s="94" t="s">
        <v>248</v>
      </c>
      <c r="K56" s="75" t="s">
        <v>363</v>
      </c>
      <c r="L56" s="76" t="s">
        <v>47</v>
      </c>
      <c r="M56" s="94">
        <v>11</v>
      </c>
      <c r="N56" s="96">
        <v>243.8</v>
      </c>
      <c r="O56" s="40">
        <f t="shared" si="0"/>
        <v>2681.8</v>
      </c>
      <c r="P56" s="75" t="s">
        <v>73</v>
      </c>
      <c r="Q56" s="32"/>
    </row>
    <row r="57" spans="1:17" ht="15.75">
      <c r="A57" s="490" t="s">
        <v>45</v>
      </c>
      <c r="B57" s="491"/>
      <c r="C57" s="493" t="s">
        <v>59</v>
      </c>
      <c r="D57" s="494"/>
      <c r="E57" s="495" t="s">
        <v>155</v>
      </c>
      <c r="F57" s="495"/>
      <c r="G57" s="88" t="s">
        <v>229</v>
      </c>
      <c r="H57" s="490" t="s">
        <v>258</v>
      </c>
      <c r="I57" s="491"/>
      <c r="J57" s="94" t="s">
        <v>249</v>
      </c>
      <c r="K57" s="75" t="s">
        <v>364</v>
      </c>
      <c r="L57" s="90" t="s">
        <v>47</v>
      </c>
      <c r="M57" s="94">
        <v>11</v>
      </c>
      <c r="N57" s="96">
        <v>259.3</v>
      </c>
      <c r="O57" s="40">
        <f t="shared" si="0"/>
        <v>2852.3</v>
      </c>
      <c r="P57" s="88" t="s">
        <v>73</v>
      </c>
      <c r="Q57" s="32"/>
    </row>
    <row r="58" spans="1:17" ht="15.75">
      <c r="A58" s="490" t="s">
        <v>45</v>
      </c>
      <c r="B58" s="491"/>
      <c r="C58" s="493" t="s">
        <v>59</v>
      </c>
      <c r="D58" s="494"/>
      <c r="E58" s="495" t="s">
        <v>155</v>
      </c>
      <c r="F58" s="495"/>
      <c r="G58" s="88" t="s">
        <v>229</v>
      </c>
      <c r="H58" s="490" t="s">
        <v>259</v>
      </c>
      <c r="I58" s="491"/>
      <c r="J58" s="94" t="s">
        <v>250</v>
      </c>
      <c r="K58" s="75" t="s">
        <v>365</v>
      </c>
      <c r="L58" s="90" t="s">
        <v>47</v>
      </c>
      <c r="M58" s="94">
        <v>11</v>
      </c>
      <c r="N58" s="96">
        <v>242.7</v>
      </c>
      <c r="O58" s="40">
        <f t="shared" si="0"/>
        <v>2669.7</v>
      </c>
      <c r="P58" s="88" t="s">
        <v>73</v>
      </c>
      <c r="Q58" s="32"/>
    </row>
    <row r="59" spans="1:17" ht="15.75">
      <c r="A59" s="490" t="s">
        <v>45</v>
      </c>
      <c r="B59" s="491"/>
      <c r="C59" s="493" t="s">
        <v>59</v>
      </c>
      <c r="D59" s="494"/>
      <c r="E59" s="495" t="s">
        <v>155</v>
      </c>
      <c r="F59" s="495"/>
      <c r="G59" s="88" t="s">
        <v>229</v>
      </c>
      <c r="H59" s="490" t="s">
        <v>260</v>
      </c>
      <c r="I59" s="491"/>
      <c r="J59" s="94" t="s">
        <v>251</v>
      </c>
      <c r="K59" s="75" t="s">
        <v>366</v>
      </c>
      <c r="L59" s="90" t="s">
        <v>47</v>
      </c>
      <c r="M59" s="94">
        <v>11</v>
      </c>
      <c r="N59" s="96">
        <v>225</v>
      </c>
      <c r="O59" s="40">
        <f t="shared" si="0"/>
        <v>2475</v>
      </c>
      <c r="P59" s="88" t="s">
        <v>73</v>
      </c>
      <c r="Q59" s="32"/>
    </row>
    <row r="60" spans="1:17" ht="15.75">
      <c r="A60" s="490" t="s">
        <v>45</v>
      </c>
      <c r="B60" s="491"/>
      <c r="C60" s="493" t="s">
        <v>59</v>
      </c>
      <c r="D60" s="494"/>
      <c r="E60" s="495" t="s">
        <v>155</v>
      </c>
      <c r="F60" s="495"/>
      <c r="G60" s="88" t="s">
        <v>229</v>
      </c>
      <c r="H60" s="490" t="s">
        <v>261</v>
      </c>
      <c r="I60" s="491"/>
      <c r="J60" s="94" t="s">
        <v>252</v>
      </c>
      <c r="K60" s="75" t="s">
        <v>367</v>
      </c>
      <c r="L60" s="90" t="s">
        <v>50</v>
      </c>
      <c r="M60" s="94">
        <v>11</v>
      </c>
      <c r="N60" s="96">
        <v>336.6</v>
      </c>
      <c r="O60" s="40">
        <f t="shared" si="0"/>
        <v>3702.6000000000004</v>
      </c>
      <c r="P60" s="88" t="s">
        <v>73</v>
      </c>
      <c r="Q60" s="32"/>
    </row>
    <row r="61" spans="1:17" ht="15.75">
      <c r="A61" s="490" t="s">
        <v>45</v>
      </c>
      <c r="B61" s="491"/>
      <c r="C61" s="493" t="s">
        <v>37</v>
      </c>
      <c r="D61" s="494"/>
      <c r="E61" s="495" t="s">
        <v>155</v>
      </c>
      <c r="F61" s="495"/>
      <c r="G61" s="88" t="s">
        <v>229</v>
      </c>
      <c r="H61" s="490" t="s">
        <v>262</v>
      </c>
      <c r="I61" s="491"/>
      <c r="J61" s="94" t="s">
        <v>263</v>
      </c>
      <c r="K61" s="75" t="s">
        <v>368</v>
      </c>
      <c r="L61" s="90" t="s">
        <v>47</v>
      </c>
      <c r="M61" s="94">
        <v>11</v>
      </c>
      <c r="N61" s="96">
        <v>240.45</v>
      </c>
      <c r="O61" s="40">
        <f t="shared" si="0"/>
        <v>2644.95</v>
      </c>
      <c r="P61" s="88" t="s">
        <v>73</v>
      </c>
      <c r="Q61" s="32"/>
    </row>
    <row r="62" spans="1:17" ht="15.75">
      <c r="A62" s="490" t="s">
        <v>45</v>
      </c>
      <c r="B62" s="491"/>
      <c r="C62" s="493" t="s">
        <v>46</v>
      </c>
      <c r="D62" s="494"/>
      <c r="E62" s="495" t="s">
        <v>155</v>
      </c>
      <c r="F62" s="495"/>
      <c r="G62" s="88" t="s">
        <v>229</v>
      </c>
      <c r="H62" s="490" t="s">
        <v>264</v>
      </c>
      <c r="I62" s="491"/>
      <c r="J62" s="94" t="s">
        <v>253</v>
      </c>
      <c r="K62" s="75" t="s">
        <v>369</v>
      </c>
      <c r="L62" s="90" t="s">
        <v>47</v>
      </c>
      <c r="M62" s="94">
        <v>7</v>
      </c>
      <c r="N62" s="96">
        <v>265.64999999999998</v>
      </c>
      <c r="O62" s="40">
        <f t="shared" si="0"/>
        <v>1859.5499999999997</v>
      </c>
      <c r="P62" s="88" t="s">
        <v>73</v>
      </c>
      <c r="Q62" s="32"/>
    </row>
    <row r="63" spans="1:17" ht="15.75">
      <c r="A63" s="490" t="s">
        <v>45</v>
      </c>
      <c r="B63" s="491"/>
      <c r="C63" s="493" t="s">
        <v>59</v>
      </c>
      <c r="D63" s="494"/>
      <c r="E63" s="495" t="s">
        <v>155</v>
      </c>
      <c r="F63" s="495"/>
      <c r="G63" s="88" t="s">
        <v>229</v>
      </c>
      <c r="H63" s="490" t="s">
        <v>265</v>
      </c>
      <c r="I63" s="491"/>
      <c r="J63" s="94" t="s">
        <v>254</v>
      </c>
      <c r="K63" s="75" t="s">
        <v>370</v>
      </c>
      <c r="L63" s="90" t="s">
        <v>47</v>
      </c>
      <c r="M63" s="94">
        <v>17</v>
      </c>
      <c r="N63" s="96">
        <v>195.4</v>
      </c>
      <c r="O63" s="40">
        <f t="shared" si="0"/>
        <v>3321.8</v>
      </c>
      <c r="P63" s="88" t="s">
        <v>73</v>
      </c>
      <c r="Q63" s="32"/>
    </row>
    <row r="64" spans="1:17" ht="15.75">
      <c r="A64" s="490" t="s">
        <v>45</v>
      </c>
      <c r="B64" s="491"/>
      <c r="C64" s="493" t="s">
        <v>37</v>
      </c>
      <c r="D64" s="494"/>
      <c r="E64" s="495" t="s">
        <v>155</v>
      </c>
      <c r="F64" s="495"/>
      <c r="G64" s="88" t="s">
        <v>229</v>
      </c>
      <c r="H64" s="490" t="s">
        <v>266</v>
      </c>
      <c r="I64" s="491"/>
      <c r="J64" s="94" t="s">
        <v>255</v>
      </c>
      <c r="K64" s="75" t="s">
        <v>371</v>
      </c>
      <c r="L64" s="90" t="s">
        <v>47</v>
      </c>
      <c r="M64" s="94">
        <v>11</v>
      </c>
      <c r="N64" s="102">
        <v>316.14999999999998</v>
      </c>
      <c r="O64" s="40">
        <f t="shared" si="0"/>
        <v>3477.6499999999996</v>
      </c>
      <c r="P64" s="88" t="s">
        <v>73</v>
      </c>
      <c r="Q64" s="32"/>
    </row>
    <row r="65" spans="1:19" ht="15.75">
      <c r="A65" s="490" t="s">
        <v>45</v>
      </c>
      <c r="B65" s="491"/>
      <c r="C65" s="493" t="s">
        <v>46</v>
      </c>
      <c r="D65" s="494"/>
      <c r="E65" s="495" t="s">
        <v>155</v>
      </c>
      <c r="F65" s="495"/>
      <c r="G65" s="88" t="s">
        <v>229</v>
      </c>
      <c r="H65" s="490" t="s">
        <v>267</v>
      </c>
      <c r="I65" s="491"/>
      <c r="J65" s="94" t="s">
        <v>256</v>
      </c>
      <c r="K65" s="75" t="s">
        <v>372</v>
      </c>
      <c r="L65" s="90" t="s">
        <v>47</v>
      </c>
      <c r="M65" s="94">
        <v>11</v>
      </c>
      <c r="N65" s="102">
        <v>264.64999999999998</v>
      </c>
      <c r="O65" s="40">
        <f>$M65*$N65</f>
        <v>2911.1499999999996</v>
      </c>
      <c r="P65" s="88" t="s">
        <v>73</v>
      </c>
      <c r="Q65" s="113"/>
    </row>
    <row r="66" spans="1:19" ht="15.75">
      <c r="A66" s="490" t="s">
        <v>45</v>
      </c>
      <c r="B66" s="491"/>
      <c r="C66" s="493" t="s">
        <v>46</v>
      </c>
      <c r="D66" s="494"/>
      <c r="E66" s="495" t="s">
        <v>272</v>
      </c>
      <c r="F66" s="495"/>
      <c r="G66" s="75" t="s">
        <v>271</v>
      </c>
      <c r="H66" s="490" t="s">
        <v>270</v>
      </c>
      <c r="I66" s="491"/>
      <c r="J66" s="94" t="s">
        <v>269</v>
      </c>
      <c r="K66" s="75">
        <v>3813</v>
      </c>
      <c r="L66" s="76" t="s">
        <v>47</v>
      </c>
      <c r="M66" s="94">
        <v>101</v>
      </c>
      <c r="N66" s="118">
        <v>148</v>
      </c>
      <c r="O66" s="40">
        <f t="shared" si="0"/>
        <v>14948</v>
      </c>
      <c r="P66" s="75" t="s">
        <v>75</v>
      </c>
      <c r="Q66" s="113"/>
      <c r="S66" s="153"/>
    </row>
    <row r="67" spans="1:19" ht="30">
      <c r="A67" s="490" t="s">
        <v>52</v>
      </c>
      <c r="B67" s="491"/>
      <c r="C67" s="493" t="s">
        <v>46</v>
      </c>
      <c r="D67" s="494"/>
      <c r="E67" s="495" t="s">
        <v>272</v>
      </c>
      <c r="F67" s="495"/>
      <c r="G67" s="88" t="s">
        <v>271</v>
      </c>
      <c r="H67" s="490" t="s">
        <v>274</v>
      </c>
      <c r="I67" s="491"/>
      <c r="J67" s="101" t="s">
        <v>273</v>
      </c>
      <c r="K67" s="75" t="s">
        <v>274</v>
      </c>
      <c r="L67" s="76" t="s">
        <v>50</v>
      </c>
      <c r="M67" s="94">
        <v>34</v>
      </c>
      <c r="N67" s="119">
        <v>540.79999999999995</v>
      </c>
      <c r="O67" s="40">
        <f t="shared" si="0"/>
        <v>18387.199999999997</v>
      </c>
      <c r="P67" s="75" t="s">
        <v>75</v>
      </c>
      <c r="Q67" s="113"/>
    </row>
    <row r="68" spans="1:19" ht="15.75">
      <c r="A68" s="490" t="s">
        <v>45</v>
      </c>
      <c r="B68" s="491"/>
      <c r="C68" s="493" t="s">
        <v>46</v>
      </c>
      <c r="D68" s="494"/>
      <c r="E68" s="495" t="s">
        <v>276</v>
      </c>
      <c r="F68" s="495"/>
      <c r="G68" s="75" t="s">
        <v>275</v>
      </c>
      <c r="H68" s="490" t="s">
        <v>277</v>
      </c>
      <c r="I68" s="491"/>
      <c r="J68" s="94" t="s">
        <v>278</v>
      </c>
      <c r="K68" s="75" t="s">
        <v>373</v>
      </c>
      <c r="L68" s="76" t="s">
        <v>50</v>
      </c>
      <c r="M68" s="94">
        <v>73</v>
      </c>
      <c r="N68" s="119">
        <v>57.72</v>
      </c>
      <c r="O68" s="40">
        <f t="shared" si="0"/>
        <v>4213.5599999999995</v>
      </c>
      <c r="P68" s="75" t="s">
        <v>73</v>
      </c>
      <c r="Q68" s="32"/>
    </row>
    <row r="69" spans="1:19" ht="15.75">
      <c r="A69" s="490" t="s">
        <v>45</v>
      </c>
      <c r="B69" s="491"/>
      <c r="C69" s="493" t="s">
        <v>46</v>
      </c>
      <c r="D69" s="494"/>
      <c r="E69" s="495" t="s">
        <v>276</v>
      </c>
      <c r="F69" s="495"/>
      <c r="G69" s="88" t="s">
        <v>275</v>
      </c>
      <c r="H69" s="490" t="s">
        <v>277</v>
      </c>
      <c r="I69" s="491"/>
      <c r="J69" s="94" t="s">
        <v>279</v>
      </c>
      <c r="K69" s="75" t="s">
        <v>374</v>
      </c>
      <c r="L69" s="90" t="s">
        <v>50</v>
      </c>
      <c r="M69" s="94">
        <v>406</v>
      </c>
      <c r="N69" s="119">
        <v>58.53</v>
      </c>
      <c r="O69" s="40">
        <f t="shared" ref="O69:O132" si="1">$M69*$N69</f>
        <v>23763.18</v>
      </c>
      <c r="P69" s="88" t="s">
        <v>73</v>
      </c>
      <c r="Q69" s="32"/>
    </row>
    <row r="70" spans="1:19" ht="15.75">
      <c r="A70" s="490" t="s">
        <v>45</v>
      </c>
      <c r="B70" s="491"/>
      <c r="C70" s="493" t="s">
        <v>46</v>
      </c>
      <c r="D70" s="494"/>
      <c r="E70" s="495" t="s">
        <v>276</v>
      </c>
      <c r="F70" s="495"/>
      <c r="G70" s="88" t="s">
        <v>275</v>
      </c>
      <c r="H70" s="490" t="s">
        <v>277</v>
      </c>
      <c r="I70" s="491"/>
      <c r="J70" s="94" t="s">
        <v>280</v>
      </c>
      <c r="K70" s="75" t="s">
        <v>375</v>
      </c>
      <c r="L70" s="90" t="s">
        <v>50</v>
      </c>
      <c r="M70" s="94">
        <v>810</v>
      </c>
      <c r="N70" s="119">
        <v>68.040000000000006</v>
      </c>
      <c r="O70" s="40">
        <f t="shared" si="1"/>
        <v>55112.4</v>
      </c>
      <c r="P70" s="88" t="s">
        <v>73</v>
      </c>
      <c r="Q70" s="32"/>
    </row>
    <row r="71" spans="1:19" ht="15.75">
      <c r="A71" s="490" t="s">
        <v>45</v>
      </c>
      <c r="B71" s="491"/>
      <c r="C71" s="493" t="s">
        <v>46</v>
      </c>
      <c r="D71" s="494"/>
      <c r="E71" s="495" t="s">
        <v>276</v>
      </c>
      <c r="F71" s="495"/>
      <c r="G71" s="88" t="s">
        <v>275</v>
      </c>
      <c r="H71" s="490" t="s">
        <v>277</v>
      </c>
      <c r="I71" s="491"/>
      <c r="J71" s="94" t="s">
        <v>281</v>
      </c>
      <c r="K71" s="75" t="s">
        <v>376</v>
      </c>
      <c r="L71" s="90" t="s">
        <v>50</v>
      </c>
      <c r="M71" s="94">
        <v>24</v>
      </c>
      <c r="N71" s="119">
        <v>69.400000000000006</v>
      </c>
      <c r="O71" s="40">
        <f t="shared" si="1"/>
        <v>1665.6000000000001</v>
      </c>
      <c r="P71" s="88" t="s">
        <v>73</v>
      </c>
      <c r="Q71" s="113"/>
    </row>
    <row r="72" spans="1:19" ht="15.75">
      <c r="A72" s="490" t="s">
        <v>45</v>
      </c>
      <c r="B72" s="491"/>
      <c r="C72" s="493" t="s">
        <v>46</v>
      </c>
      <c r="D72" s="494"/>
      <c r="E72" s="495" t="s">
        <v>298</v>
      </c>
      <c r="F72" s="495"/>
      <c r="G72" s="75" t="s">
        <v>297</v>
      </c>
      <c r="H72" s="490" t="s">
        <v>299</v>
      </c>
      <c r="I72" s="491"/>
      <c r="J72" s="101" t="s">
        <v>282</v>
      </c>
      <c r="K72" s="75" t="s">
        <v>377</v>
      </c>
      <c r="L72" s="76" t="s">
        <v>50</v>
      </c>
      <c r="M72" s="95">
        <v>111</v>
      </c>
      <c r="N72" s="102">
        <v>218.8</v>
      </c>
      <c r="O72" s="40">
        <f t="shared" si="1"/>
        <v>24286.800000000003</v>
      </c>
      <c r="P72" s="88" t="s">
        <v>73</v>
      </c>
      <c r="Q72" s="32"/>
    </row>
    <row r="73" spans="1:19" ht="15.75">
      <c r="A73" s="490" t="s">
        <v>35</v>
      </c>
      <c r="B73" s="491"/>
      <c r="C73" s="493" t="s">
        <v>46</v>
      </c>
      <c r="D73" s="494"/>
      <c r="E73" s="495" t="s">
        <v>298</v>
      </c>
      <c r="F73" s="495"/>
      <c r="G73" s="75" t="s">
        <v>297</v>
      </c>
      <c r="H73" s="490" t="s">
        <v>300</v>
      </c>
      <c r="I73" s="491"/>
      <c r="J73" s="101" t="s">
        <v>283</v>
      </c>
      <c r="K73" s="75" t="s">
        <v>378</v>
      </c>
      <c r="L73" s="90" t="s">
        <v>50</v>
      </c>
      <c r="M73" s="94">
        <v>12</v>
      </c>
      <c r="N73" s="102">
        <v>248</v>
      </c>
      <c r="O73" s="40">
        <f t="shared" si="1"/>
        <v>2976</v>
      </c>
      <c r="P73" s="88" t="s">
        <v>73</v>
      </c>
      <c r="Q73" s="32"/>
    </row>
    <row r="74" spans="1:19" ht="15.75">
      <c r="A74" s="490" t="s">
        <v>52</v>
      </c>
      <c r="B74" s="491"/>
      <c r="C74" s="493" t="s">
        <v>46</v>
      </c>
      <c r="D74" s="494"/>
      <c r="E74" s="495" t="s">
        <v>298</v>
      </c>
      <c r="F74" s="495"/>
      <c r="G74" s="75" t="s">
        <v>301</v>
      </c>
      <c r="H74" s="490" t="s">
        <v>302</v>
      </c>
      <c r="I74" s="491"/>
      <c r="J74" s="101" t="s">
        <v>284</v>
      </c>
      <c r="K74" s="75" t="s">
        <v>379</v>
      </c>
      <c r="L74" s="90" t="s">
        <v>50</v>
      </c>
      <c r="M74" s="94">
        <v>5</v>
      </c>
      <c r="N74" s="102">
        <v>1135.6400000000001</v>
      </c>
      <c r="O74" s="40">
        <f t="shared" si="1"/>
        <v>5678.2000000000007</v>
      </c>
      <c r="P74" s="88" t="s">
        <v>73</v>
      </c>
      <c r="Q74" s="32"/>
    </row>
    <row r="75" spans="1:19" ht="15.75">
      <c r="A75" s="490" t="s">
        <v>45</v>
      </c>
      <c r="B75" s="491"/>
      <c r="C75" s="493" t="s">
        <v>46</v>
      </c>
      <c r="D75" s="494"/>
      <c r="E75" s="495" t="s">
        <v>298</v>
      </c>
      <c r="F75" s="495"/>
      <c r="G75" s="75" t="s">
        <v>380</v>
      </c>
      <c r="H75" s="490" t="s">
        <v>381</v>
      </c>
      <c r="I75" s="491"/>
      <c r="J75" s="101" t="s">
        <v>285</v>
      </c>
      <c r="K75" s="75" t="s">
        <v>382</v>
      </c>
      <c r="L75" s="90" t="s">
        <v>47</v>
      </c>
      <c r="M75" s="94">
        <v>28</v>
      </c>
      <c r="N75" s="102">
        <v>67.540000000000006</v>
      </c>
      <c r="O75" s="40">
        <f t="shared" si="1"/>
        <v>1891.1200000000001</v>
      </c>
      <c r="P75" s="88" t="s">
        <v>73</v>
      </c>
      <c r="Q75" s="32"/>
    </row>
    <row r="76" spans="1:19" ht="15.75">
      <c r="A76" s="490" t="s">
        <v>45</v>
      </c>
      <c r="B76" s="491"/>
      <c r="C76" s="493" t="s">
        <v>36</v>
      </c>
      <c r="D76" s="494"/>
      <c r="E76" s="495" t="s">
        <v>298</v>
      </c>
      <c r="F76" s="495"/>
      <c r="G76" s="75" t="s">
        <v>297</v>
      </c>
      <c r="H76" s="490" t="s">
        <v>303</v>
      </c>
      <c r="I76" s="491"/>
      <c r="J76" s="101" t="s">
        <v>286</v>
      </c>
      <c r="K76" s="75" t="s">
        <v>383</v>
      </c>
      <c r="L76" s="90" t="s">
        <v>50</v>
      </c>
      <c r="M76" s="94">
        <v>86</v>
      </c>
      <c r="N76" s="96">
        <v>815.1</v>
      </c>
      <c r="O76" s="40">
        <f t="shared" si="1"/>
        <v>70098.600000000006</v>
      </c>
      <c r="P76" s="88" t="s">
        <v>73</v>
      </c>
      <c r="Q76" s="32"/>
    </row>
    <row r="77" spans="1:19" ht="30">
      <c r="A77" s="490" t="s">
        <v>45</v>
      </c>
      <c r="B77" s="491"/>
      <c r="C77" s="493" t="s">
        <v>56</v>
      </c>
      <c r="D77" s="494"/>
      <c r="E77" s="495" t="s">
        <v>298</v>
      </c>
      <c r="F77" s="495"/>
      <c r="G77" s="75" t="s">
        <v>304</v>
      </c>
      <c r="H77" s="490" t="s">
        <v>305</v>
      </c>
      <c r="I77" s="491"/>
      <c r="J77" s="101" t="s">
        <v>287</v>
      </c>
      <c r="K77" s="75" t="s">
        <v>384</v>
      </c>
      <c r="L77" s="90" t="s">
        <v>50</v>
      </c>
      <c r="M77" s="94">
        <v>67</v>
      </c>
      <c r="N77" s="102">
        <v>333.33</v>
      </c>
      <c r="O77" s="40">
        <f t="shared" si="1"/>
        <v>22333.11</v>
      </c>
      <c r="P77" s="88" t="s">
        <v>73</v>
      </c>
      <c r="Q77" s="32"/>
    </row>
    <row r="78" spans="1:19" ht="31.5">
      <c r="A78" s="490" t="s">
        <v>35</v>
      </c>
      <c r="B78" s="491"/>
      <c r="C78" s="493" t="s">
        <v>36</v>
      </c>
      <c r="D78" s="494"/>
      <c r="E78" s="495" t="s">
        <v>298</v>
      </c>
      <c r="F78" s="495"/>
      <c r="G78" s="88" t="s">
        <v>297</v>
      </c>
      <c r="H78" s="490" t="s">
        <v>307</v>
      </c>
      <c r="I78" s="491"/>
      <c r="J78" s="101" t="s">
        <v>306</v>
      </c>
      <c r="K78" s="75" t="s">
        <v>385</v>
      </c>
      <c r="L78" s="90" t="s">
        <v>50</v>
      </c>
      <c r="M78" s="94">
        <v>2</v>
      </c>
      <c r="N78" s="102">
        <v>1165.08</v>
      </c>
      <c r="O78" s="40">
        <f t="shared" si="1"/>
        <v>2330.16</v>
      </c>
      <c r="P78" s="88" t="s">
        <v>73</v>
      </c>
      <c r="Q78" s="32"/>
    </row>
    <row r="79" spans="1:19" ht="30">
      <c r="A79" s="490" t="s">
        <v>35</v>
      </c>
      <c r="B79" s="491"/>
      <c r="C79" s="493" t="s">
        <v>36</v>
      </c>
      <c r="D79" s="494"/>
      <c r="E79" s="495" t="s">
        <v>298</v>
      </c>
      <c r="F79" s="495"/>
      <c r="G79" s="88" t="s">
        <v>297</v>
      </c>
      <c r="H79" s="490" t="s">
        <v>307</v>
      </c>
      <c r="I79" s="491"/>
      <c r="J79" s="101" t="s">
        <v>288</v>
      </c>
      <c r="K79" s="75" t="s">
        <v>386</v>
      </c>
      <c r="L79" s="90" t="s">
        <v>50</v>
      </c>
      <c r="M79" s="94">
        <v>4</v>
      </c>
      <c r="N79" s="102">
        <v>1497.77</v>
      </c>
      <c r="O79" s="40">
        <f t="shared" si="1"/>
        <v>5991.08</v>
      </c>
      <c r="P79" s="88" t="s">
        <v>73</v>
      </c>
      <c r="Q79" s="32"/>
    </row>
    <row r="80" spans="1:19" ht="31.5">
      <c r="A80" s="490" t="s">
        <v>35</v>
      </c>
      <c r="B80" s="491"/>
      <c r="C80" s="493" t="s">
        <v>36</v>
      </c>
      <c r="D80" s="494"/>
      <c r="E80" s="495" t="s">
        <v>298</v>
      </c>
      <c r="F80" s="495"/>
      <c r="G80" s="88" t="s">
        <v>297</v>
      </c>
      <c r="H80" s="490" t="s">
        <v>308</v>
      </c>
      <c r="I80" s="491"/>
      <c r="J80" s="101" t="s">
        <v>289</v>
      </c>
      <c r="K80" s="75" t="s">
        <v>387</v>
      </c>
      <c r="L80" s="90" t="s">
        <v>50</v>
      </c>
      <c r="M80" s="94">
        <v>11</v>
      </c>
      <c r="N80" s="102">
        <v>627</v>
      </c>
      <c r="O80" s="40">
        <f t="shared" si="1"/>
        <v>6897</v>
      </c>
      <c r="P80" s="88" t="s">
        <v>73</v>
      </c>
      <c r="Q80" s="32"/>
    </row>
    <row r="81" spans="1:19" ht="15.75">
      <c r="A81" s="490" t="s">
        <v>55</v>
      </c>
      <c r="B81" s="491"/>
      <c r="C81" s="493" t="s">
        <v>59</v>
      </c>
      <c r="D81" s="494"/>
      <c r="E81" s="495" t="s">
        <v>298</v>
      </c>
      <c r="F81" s="495"/>
      <c r="G81" s="88" t="s">
        <v>297</v>
      </c>
      <c r="H81" s="490" t="s">
        <v>309</v>
      </c>
      <c r="I81" s="491"/>
      <c r="J81" s="101" t="s">
        <v>290</v>
      </c>
      <c r="K81" s="75" t="s">
        <v>388</v>
      </c>
      <c r="L81" s="90" t="s">
        <v>50</v>
      </c>
      <c r="M81" s="94">
        <v>21</v>
      </c>
      <c r="N81" s="96">
        <v>225.7</v>
      </c>
      <c r="O81" s="40">
        <f t="shared" si="1"/>
        <v>4739.7</v>
      </c>
      <c r="P81" s="88" t="s">
        <v>73</v>
      </c>
      <c r="Q81" s="32"/>
    </row>
    <row r="82" spans="1:19" ht="30">
      <c r="A82" s="490" t="s">
        <v>45</v>
      </c>
      <c r="B82" s="491"/>
      <c r="C82" s="493" t="s">
        <v>59</v>
      </c>
      <c r="D82" s="494"/>
      <c r="E82" s="495" t="s">
        <v>298</v>
      </c>
      <c r="F82" s="495"/>
      <c r="G82" s="88" t="s">
        <v>297</v>
      </c>
      <c r="H82" s="490" t="s">
        <v>310</v>
      </c>
      <c r="I82" s="491"/>
      <c r="J82" s="101" t="s">
        <v>291</v>
      </c>
      <c r="K82" s="75" t="s">
        <v>389</v>
      </c>
      <c r="L82" s="90" t="s">
        <v>50</v>
      </c>
      <c r="M82" s="94">
        <v>59</v>
      </c>
      <c r="N82" s="96">
        <v>392.94</v>
      </c>
      <c r="O82" s="40">
        <f t="shared" si="1"/>
        <v>23183.46</v>
      </c>
      <c r="P82" s="88" t="s">
        <v>73</v>
      </c>
      <c r="Q82" s="32"/>
    </row>
    <row r="83" spans="1:19" ht="30">
      <c r="A83" s="490" t="s">
        <v>35</v>
      </c>
      <c r="B83" s="491"/>
      <c r="C83" s="493" t="s">
        <v>59</v>
      </c>
      <c r="D83" s="494"/>
      <c r="E83" s="495" t="s">
        <v>298</v>
      </c>
      <c r="F83" s="495"/>
      <c r="G83" s="88" t="s">
        <v>297</v>
      </c>
      <c r="H83" s="490" t="s">
        <v>310</v>
      </c>
      <c r="I83" s="491"/>
      <c r="J83" s="101" t="s">
        <v>292</v>
      </c>
      <c r="K83" s="75" t="s">
        <v>390</v>
      </c>
      <c r="L83" s="90" t="s">
        <v>50</v>
      </c>
      <c r="M83" s="94">
        <v>8</v>
      </c>
      <c r="N83" s="102">
        <v>666</v>
      </c>
      <c r="O83" s="40">
        <f t="shared" si="1"/>
        <v>5328</v>
      </c>
      <c r="P83" s="88" t="s">
        <v>73</v>
      </c>
      <c r="Q83" s="32"/>
    </row>
    <row r="84" spans="1:19" ht="30">
      <c r="A84" s="490" t="s">
        <v>35</v>
      </c>
      <c r="B84" s="491"/>
      <c r="C84" s="493" t="s">
        <v>59</v>
      </c>
      <c r="D84" s="494"/>
      <c r="E84" s="495" t="s">
        <v>298</v>
      </c>
      <c r="F84" s="495"/>
      <c r="G84" s="88" t="s">
        <v>297</v>
      </c>
      <c r="H84" s="490" t="s">
        <v>310</v>
      </c>
      <c r="I84" s="491"/>
      <c r="J84" s="101" t="s">
        <v>293</v>
      </c>
      <c r="K84" s="75" t="s">
        <v>391</v>
      </c>
      <c r="L84" s="90" t="s">
        <v>50</v>
      </c>
      <c r="M84" s="94">
        <v>7</v>
      </c>
      <c r="N84" s="102">
        <v>751.84</v>
      </c>
      <c r="O84" s="40">
        <f t="shared" si="1"/>
        <v>5262.88</v>
      </c>
      <c r="P84" s="88" t="s">
        <v>73</v>
      </c>
      <c r="Q84" s="32"/>
    </row>
    <row r="85" spans="1:19" ht="30">
      <c r="A85" s="490" t="s">
        <v>35</v>
      </c>
      <c r="B85" s="491"/>
      <c r="C85" s="493" t="s">
        <v>59</v>
      </c>
      <c r="D85" s="494"/>
      <c r="E85" s="495" t="s">
        <v>298</v>
      </c>
      <c r="F85" s="495"/>
      <c r="G85" s="88" t="s">
        <v>297</v>
      </c>
      <c r="H85" s="490" t="s">
        <v>310</v>
      </c>
      <c r="I85" s="491"/>
      <c r="J85" s="101" t="s">
        <v>294</v>
      </c>
      <c r="K85" s="75" t="s">
        <v>392</v>
      </c>
      <c r="L85" s="90" t="s">
        <v>50</v>
      </c>
      <c r="M85" s="94">
        <v>6</v>
      </c>
      <c r="N85" s="96">
        <v>469.53</v>
      </c>
      <c r="O85" s="40">
        <f t="shared" si="1"/>
        <v>2817.18</v>
      </c>
      <c r="P85" s="88" t="s">
        <v>73</v>
      </c>
      <c r="Q85" s="32"/>
    </row>
    <row r="86" spans="1:19" ht="30">
      <c r="A86" s="490" t="s">
        <v>35</v>
      </c>
      <c r="B86" s="491"/>
      <c r="C86" s="493" t="s">
        <v>59</v>
      </c>
      <c r="D86" s="494"/>
      <c r="E86" s="495" t="s">
        <v>298</v>
      </c>
      <c r="F86" s="495"/>
      <c r="G86" s="88" t="s">
        <v>297</v>
      </c>
      <c r="H86" s="490" t="s">
        <v>310</v>
      </c>
      <c r="I86" s="491"/>
      <c r="J86" s="101" t="s">
        <v>295</v>
      </c>
      <c r="K86" s="75" t="s">
        <v>393</v>
      </c>
      <c r="L86" s="90" t="s">
        <v>50</v>
      </c>
      <c r="M86" s="94">
        <v>11</v>
      </c>
      <c r="N86" s="96">
        <v>93.24</v>
      </c>
      <c r="O86" s="40">
        <f t="shared" si="1"/>
        <v>1025.6399999999999</v>
      </c>
      <c r="P86" s="88" t="s">
        <v>73</v>
      </c>
      <c r="Q86" s="113"/>
      <c r="S86" s="153"/>
    </row>
    <row r="87" spans="1:19" ht="15.75">
      <c r="A87" s="490" t="s">
        <v>35</v>
      </c>
      <c r="B87" s="491"/>
      <c r="C87" s="493" t="s">
        <v>37</v>
      </c>
      <c r="D87" s="494"/>
      <c r="E87" s="495" t="s">
        <v>298</v>
      </c>
      <c r="F87" s="495"/>
      <c r="G87" s="75" t="s">
        <v>311</v>
      </c>
      <c r="H87" s="490" t="s">
        <v>312</v>
      </c>
      <c r="I87" s="491"/>
      <c r="J87" s="101" t="s">
        <v>296</v>
      </c>
      <c r="K87" s="75" t="s">
        <v>394</v>
      </c>
      <c r="L87" s="90" t="s">
        <v>50</v>
      </c>
      <c r="M87" s="120">
        <v>3</v>
      </c>
      <c r="N87" s="96">
        <v>284.27</v>
      </c>
      <c r="O87" s="40">
        <f t="shared" si="1"/>
        <v>852.81</v>
      </c>
      <c r="P87" s="88" t="s">
        <v>73</v>
      </c>
      <c r="Q87" s="113"/>
      <c r="S87" s="153"/>
    </row>
    <row r="88" spans="1:19" ht="15.75">
      <c r="A88" s="490" t="s">
        <v>45</v>
      </c>
      <c r="B88" s="491"/>
      <c r="C88" s="493" t="s">
        <v>53</v>
      </c>
      <c r="D88" s="494"/>
      <c r="E88" s="495" t="s">
        <v>313</v>
      </c>
      <c r="F88" s="495"/>
      <c r="G88" s="75" t="s">
        <v>313</v>
      </c>
      <c r="H88" s="490" t="s">
        <v>314</v>
      </c>
      <c r="I88" s="491"/>
      <c r="J88" s="94" t="s">
        <v>316</v>
      </c>
      <c r="K88" s="75" t="s">
        <v>395</v>
      </c>
      <c r="L88" s="76" t="s">
        <v>47</v>
      </c>
      <c r="M88" s="94">
        <v>4</v>
      </c>
      <c r="N88" s="96">
        <v>306</v>
      </c>
      <c r="O88" s="40">
        <f t="shared" si="1"/>
        <v>1224</v>
      </c>
      <c r="P88" s="75" t="s">
        <v>75</v>
      </c>
      <c r="Q88" s="32"/>
    </row>
    <row r="89" spans="1:19" ht="15.75">
      <c r="A89" s="490" t="s">
        <v>45</v>
      </c>
      <c r="B89" s="491"/>
      <c r="C89" s="493" t="s">
        <v>46</v>
      </c>
      <c r="D89" s="494"/>
      <c r="E89" s="495" t="s">
        <v>313</v>
      </c>
      <c r="F89" s="495"/>
      <c r="G89" s="75" t="s">
        <v>313</v>
      </c>
      <c r="H89" s="490" t="s">
        <v>315</v>
      </c>
      <c r="I89" s="491"/>
      <c r="J89" s="94" t="s">
        <v>317</v>
      </c>
      <c r="K89" s="75">
        <v>935121</v>
      </c>
      <c r="L89" s="76" t="s">
        <v>47</v>
      </c>
      <c r="M89" s="94">
        <v>60</v>
      </c>
      <c r="N89" s="96">
        <v>78</v>
      </c>
      <c r="O89" s="40">
        <f t="shared" si="1"/>
        <v>4680</v>
      </c>
      <c r="P89" s="75" t="s">
        <v>75</v>
      </c>
      <c r="Q89" s="113"/>
      <c r="S89" s="153"/>
    </row>
    <row r="90" spans="1:19" ht="31.5">
      <c r="A90" s="490" t="s">
        <v>45</v>
      </c>
      <c r="B90" s="491"/>
      <c r="C90" s="493" t="s">
        <v>36</v>
      </c>
      <c r="D90" s="494"/>
      <c r="E90" s="492" t="s">
        <v>155</v>
      </c>
      <c r="F90" s="492"/>
      <c r="G90" s="93" t="s">
        <v>156</v>
      </c>
      <c r="H90" s="490" t="s">
        <v>184</v>
      </c>
      <c r="I90" s="491"/>
      <c r="J90" s="101" t="s">
        <v>183</v>
      </c>
      <c r="K90" s="92" t="s">
        <v>340</v>
      </c>
      <c r="L90" s="93" t="s">
        <v>50</v>
      </c>
      <c r="M90" s="94">
        <v>210</v>
      </c>
      <c r="N90" s="96">
        <v>185.54</v>
      </c>
      <c r="O90" s="40">
        <f t="shared" si="1"/>
        <v>38963.4</v>
      </c>
      <c r="P90" s="92" t="s">
        <v>75</v>
      </c>
      <c r="Q90" s="32" t="s">
        <v>1250</v>
      </c>
    </row>
    <row r="91" spans="1:19" ht="31.5">
      <c r="A91" s="490" t="s">
        <v>45</v>
      </c>
      <c r="B91" s="491"/>
      <c r="C91" s="493" t="s">
        <v>56</v>
      </c>
      <c r="D91" s="494"/>
      <c r="E91" s="495" t="s">
        <v>298</v>
      </c>
      <c r="F91" s="495"/>
      <c r="G91" s="92" t="s">
        <v>304</v>
      </c>
      <c r="H91" s="490" t="s">
        <v>305</v>
      </c>
      <c r="I91" s="491"/>
      <c r="J91" s="101" t="s">
        <v>287</v>
      </c>
      <c r="K91" s="92" t="s">
        <v>384</v>
      </c>
      <c r="L91" s="93" t="s">
        <v>50</v>
      </c>
      <c r="M91" s="94">
        <v>42</v>
      </c>
      <c r="N91" s="102">
        <v>356.67</v>
      </c>
      <c r="O91" s="40">
        <f t="shared" si="1"/>
        <v>14980.140000000001</v>
      </c>
      <c r="P91" s="92" t="s">
        <v>73</v>
      </c>
      <c r="Q91" s="32" t="s">
        <v>1250</v>
      </c>
    </row>
    <row r="92" spans="1:19" ht="15.75">
      <c r="A92" s="490"/>
      <c r="B92" s="491"/>
      <c r="C92" s="493"/>
      <c r="D92" s="494"/>
      <c r="E92" s="495"/>
      <c r="F92" s="495"/>
      <c r="G92" s="75"/>
      <c r="H92" s="490"/>
      <c r="I92" s="491"/>
      <c r="J92" s="88"/>
      <c r="K92" s="75"/>
      <c r="L92" s="76"/>
      <c r="M92" s="41"/>
      <c r="N92" s="116"/>
      <c r="O92" s="40">
        <f t="shared" si="1"/>
        <v>0</v>
      </c>
      <c r="P92" s="75"/>
      <c r="Q92" s="32"/>
    </row>
    <row r="93" spans="1:19" ht="15.75">
      <c r="A93" s="490"/>
      <c r="B93" s="491"/>
      <c r="C93" s="493"/>
      <c r="D93" s="494"/>
      <c r="E93" s="495"/>
      <c r="F93" s="495"/>
      <c r="G93" s="75"/>
      <c r="H93" s="490"/>
      <c r="I93" s="491"/>
      <c r="J93" s="88"/>
      <c r="K93" s="75"/>
      <c r="L93" s="76"/>
      <c r="M93" s="41"/>
      <c r="N93" s="116"/>
      <c r="O93" s="40">
        <f t="shared" si="1"/>
        <v>0</v>
      </c>
      <c r="P93" s="75"/>
      <c r="Q93" s="32"/>
    </row>
    <row r="94" spans="1:19" ht="15.75">
      <c r="A94" s="490"/>
      <c r="B94" s="491"/>
      <c r="C94" s="493"/>
      <c r="D94" s="494"/>
      <c r="E94" s="495"/>
      <c r="F94" s="495"/>
      <c r="G94" s="75"/>
      <c r="H94" s="490"/>
      <c r="I94" s="491"/>
      <c r="J94" s="88"/>
      <c r="K94" s="75"/>
      <c r="L94" s="76"/>
      <c r="M94" s="41"/>
      <c r="N94" s="116"/>
      <c r="O94" s="40">
        <f t="shared" si="1"/>
        <v>0</v>
      </c>
      <c r="P94" s="75"/>
      <c r="Q94" s="32"/>
    </row>
    <row r="95" spans="1:19" ht="15.75">
      <c r="A95" s="490"/>
      <c r="B95" s="491"/>
      <c r="C95" s="493"/>
      <c r="D95" s="494"/>
      <c r="E95" s="495"/>
      <c r="F95" s="495"/>
      <c r="G95" s="75"/>
      <c r="H95" s="490"/>
      <c r="I95" s="491"/>
      <c r="J95" s="88"/>
      <c r="K95" s="75"/>
      <c r="L95" s="76"/>
      <c r="M95" s="41"/>
      <c r="N95" s="116"/>
      <c r="O95" s="40">
        <f t="shared" si="1"/>
        <v>0</v>
      </c>
      <c r="P95" s="75"/>
      <c r="Q95" s="32"/>
    </row>
    <row r="96" spans="1:19" ht="15.75">
      <c r="A96" s="490"/>
      <c r="B96" s="491"/>
      <c r="C96" s="493"/>
      <c r="D96" s="494"/>
      <c r="E96" s="495"/>
      <c r="F96" s="495"/>
      <c r="G96" s="75"/>
      <c r="H96" s="490"/>
      <c r="I96" s="491"/>
      <c r="J96" s="88"/>
      <c r="K96" s="75"/>
      <c r="L96" s="76"/>
      <c r="M96" s="41"/>
      <c r="N96" s="116"/>
      <c r="O96" s="40">
        <f t="shared" si="1"/>
        <v>0</v>
      </c>
      <c r="P96" s="75"/>
      <c r="Q96" s="32"/>
    </row>
    <row r="97" spans="1:17" ht="15.75">
      <c r="A97" s="490"/>
      <c r="B97" s="491"/>
      <c r="C97" s="493"/>
      <c r="D97" s="494"/>
      <c r="E97" s="495"/>
      <c r="F97" s="495"/>
      <c r="G97" s="75"/>
      <c r="H97" s="490"/>
      <c r="I97" s="491"/>
      <c r="J97" s="88"/>
      <c r="K97" s="75"/>
      <c r="L97" s="76"/>
      <c r="M97" s="41"/>
      <c r="N97" s="116"/>
      <c r="O97" s="40">
        <f t="shared" si="1"/>
        <v>0</v>
      </c>
      <c r="P97" s="75"/>
      <c r="Q97" s="32"/>
    </row>
    <row r="98" spans="1:17" ht="15.75">
      <c r="A98" s="490"/>
      <c r="B98" s="491"/>
      <c r="C98" s="493"/>
      <c r="D98" s="494"/>
      <c r="E98" s="495"/>
      <c r="F98" s="495"/>
      <c r="G98" s="75"/>
      <c r="H98" s="490"/>
      <c r="I98" s="491"/>
      <c r="J98" s="88"/>
      <c r="K98" s="75"/>
      <c r="L98" s="76"/>
      <c r="M98" s="41"/>
      <c r="N98" s="116"/>
      <c r="O98" s="40">
        <f t="shared" si="1"/>
        <v>0</v>
      </c>
      <c r="P98" s="75"/>
      <c r="Q98" s="32"/>
    </row>
    <row r="99" spans="1:17" ht="15.75">
      <c r="A99" s="490"/>
      <c r="B99" s="491"/>
      <c r="C99" s="493"/>
      <c r="D99" s="494"/>
      <c r="E99" s="495"/>
      <c r="F99" s="495"/>
      <c r="G99" s="75"/>
      <c r="H99" s="490"/>
      <c r="I99" s="491"/>
      <c r="J99" s="88"/>
      <c r="K99" s="75"/>
      <c r="L99" s="76"/>
      <c r="M99" s="41"/>
      <c r="N99" s="116"/>
      <c r="O99" s="40">
        <f t="shared" si="1"/>
        <v>0</v>
      </c>
      <c r="P99" s="75"/>
      <c r="Q99" s="32"/>
    </row>
    <row r="100" spans="1:17" ht="15.75">
      <c r="A100" s="490"/>
      <c r="B100" s="491"/>
      <c r="C100" s="493"/>
      <c r="D100" s="494"/>
      <c r="E100" s="495"/>
      <c r="F100" s="495"/>
      <c r="G100" s="75"/>
      <c r="H100" s="490"/>
      <c r="I100" s="491"/>
      <c r="J100" s="88"/>
      <c r="K100" s="75"/>
      <c r="L100" s="76"/>
      <c r="M100" s="41"/>
      <c r="N100" s="116"/>
      <c r="O100" s="40">
        <f t="shared" si="1"/>
        <v>0</v>
      </c>
      <c r="P100" s="75"/>
      <c r="Q100" s="32"/>
    </row>
    <row r="101" spans="1:17" ht="15.75">
      <c r="A101" s="490"/>
      <c r="B101" s="491"/>
      <c r="C101" s="493"/>
      <c r="D101" s="494"/>
      <c r="E101" s="495"/>
      <c r="F101" s="495"/>
      <c r="G101" s="75"/>
      <c r="H101" s="490"/>
      <c r="I101" s="491"/>
      <c r="J101" s="88"/>
      <c r="K101" s="75"/>
      <c r="L101" s="76"/>
      <c r="M101" s="41"/>
      <c r="N101" s="116"/>
      <c r="O101" s="40">
        <f t="shared" si="1"/>
        <v>0</v>
      </c>
      <c r="P101" s="75"/>
      <c r="Q101" s="32"/>
    </row>
    <row r="102" spans="1:17" ht="15.75">
      <c r="A102" s="490"/>
      <c r="B102" s="491"/>
      <c r="C102" s="493"/>
      <c r="D102" s="494"/>
      <c r="E102" s="495"/>
      <c r="F102" s="495"/>
      <c r="G102" s="75"/>
      <c r="H102" s="490"/>
      <c r="I102" s="491"/>
      <c r="J102" s="88"/>
      <c r="K102" s="75"/>
      <c r="L102" s="76"/>
      <c r="M102" s="41"/>
      <c r="N102" s="116"/>
      <c r="O102" s="40">
        <f t="shared" si="1"/>
        <v>0</v>
      </c>
      <c r="P102" s="75"/>
      <c r="Q102" s="32"/>
    </row>
    <row r="103" spans="1:17" ht="15.75">
      <c r="A103" s="490"/>
      <c r="B103" s="491"/>
      <c r="C103" s="493"/>
      <c r="D103" s="494"/>
      <c r="E103" s="495"/>
      <c r="F103" s="495"/>
      <c r="G103" s="75"/>
      <c r="H103" s="490"/>
      <c r="I103" s="491"/>
      <c r="J103" s="88"/>
      <c r="K103" s="75"/>
      <c r="L103" s="76"/>
      <c r="M103" s="41"/>
      <c r="N103" s="116"/>
      <c r="O103" s="40">
        <f t="shared" si="1"/>
        <v>0</v>
      </c>
      <c r="P103" s="75"/>
      <c r="Q103" s="32"/>
    </row>
    <row r="104" spans="1:17" ht="15.75">
      <c r="A104" s="490"/>
      <c r="B104" s="491"/>
      <c r="C104" s="493"/>
      <c r="D104" s="494"/>
      <c r="E104" s="495"/>
      <c r="F104" s="495"/>
      <c r="G104" s="75"/>
      <c r="H104" s="490"/>
      <c r="I104" s="491"/>
      <c r="J104" s="88"/>
      <c r="K104" s="75"/>
      <c r="L104" s="76"/>
      <c r="M104" s="41"/>
      <c r="N104" s="116"/>
      <c r="O104" s="40">
        <f t="shared" si="1"/>
        <v>0</v>
      </c>
      <c r="P104" s="75"/>
      <c r="Q104" s="32"/>
    </row>
    <row r="105" spans="1:17" ht="15.75">
      <c r="A105" s="490"/>
      <c r="B105" s="491"/>
      <c r="C105" s="493"/>
      <c r="D105" s="494"/>
      <c r="E105" s="495"/>
      <c r="F105" s="495"/>
      <c r="G105" s="75"/>
      <c r="H105" s="490"/>
      <c r="I105" s="491"/>
      <c r="J105" s="88"/>
      <c r="K105" s="75"/>
      <c r="L105" s="76"/>
      <c r="M105" s="41"/>
      <c r="N105" s="116"/>
      <c r="O105" s="40">
        <f t="shared" si="1"/>
        <v>0</v>
      </c>
      <c r="P105" s="75"/>
      <c r="Q105" s="32"/>
    </row>
    <row r="106" spans="1:17" ht="15.75">
      <c r="A106" s="490"/>
      <c r="B106" s="491"/>
      <c r="C106" s="493"/>
      <c r="D106" s="494"/>
      <c r="E106" s="495"/>
      <c r="F106" s="495"/>
      <c r="G106" s="75"/>
      <c r="H106" s="490"/>
      <c r="I106" s="491"/>
      <c r="J106" s="88"/>
      <c r="K106" s="75"/>
      <c r="L106" s="76"/>
      <c r="M106" s="41"/>
      <c r="N106" s="116"/>
      <c r="O106" s="40">
        <f t="shared" si="1"/>
        <v>0</v>
      </c>
      <c r="P106" s="75"/>
      <c r="Q106" s="32"/>
    </row>
    <row r="107" spans="1:17" ht="15.75">
      <c r="A107" s="490"/>
      <c r="B107" s="491"/>
      <c r="C107" s="493"/>
      <c r="D107" s="494"/>
      <c r="E107" s="495"/>
      <c r="F107" s="495"/>
      <c r="G107" s="75"/>
      <c r="H107" s="490"/>
      <c r="I107" s="491"/>
      <c r="J107" s="88"/>
      <c r="K107" s="75"/>
      <c r="L107" s="76"/>
      <c r="M107" s="41"/>
      <c r="N107" s="116"/>
      <c r="O107" s="40">
        <f t="shared" si="1"/>
        <v>0</v>
      </c>
      <c r="P107" s="75"/>
      <c r="Q107" s="32"/>
    </row>
    <row r="108" spans="1:17" ht="15.75">
      <c r="A108" s="490"/>
      <c r="B108" s="491"/>
      <c r="C108" s="493"/>
      <c r="D108" s="494"/>
      <c r="E108" s="495"/>
      <c r="F108" s="495"/>
      <c r="G108" s="75"/>
      <c r="H108" s="490"/>
      <c r="I108" s="491"/>
      <c r="J108" s="88"/>
      <c r="K108" s="75"/>
      <c r="L108" s="76"/>
      <c r="M108" s="41"/>
      <c r="N108" s="116"/>
      <c r="O108" s="40">
        <f t="shared" si="1"/>
        <v>0</v>
      </c>
      <c r="P108" s="75"/>
      <c r="Q108" s="32"/>
    </row>
    <row r="109" spans="1:17" ht="15.75">
      <c r="A109" s="490"/>
      <c r="B109" s="491"/>
      <c r="C109" s="493"/>
      <c r="D109" s="494"/>
      <c r="E109" s="495"/>
      <c r="F109" s="495"/>
      <c r="G109" s="75"/>
      <c r="H109" s="490"/>
      <c r="I109" s="491"/>
      <c r="J109" s="88"/>
      <c r="K109" s="75"/>
      <c r="L109" s="76"/>
      <c r="M109" s="41"/>
      <c r="N109" s="116"/>
      <c r="O109" s="40">
        <f t="shared" si="1"/>
        <v>0</v>
      </c>
      <c r="P109" s="75"/>
      <c r="Q109" s="32"/>
    </row>
    <row r="110" spans="1:17" ht="15.75">
      <c r="A110" s="490"/>
      <c r="B110" s="491"/>
      <c r="C110" s="493"/>
      <c r="D110" s="494"/>
      <c r="E110" s="495"/>
      <c r="F110" s="495"/>
      <c r="G110" s="75"/>
      <c r="H110" s="490"/>
      <c r="I110" s="491"/>
      <c r="J110" s="88"/>
      <c r="K110" s="75"/>
      <c r="L110" s="76"/>
      <c r="M110" s="41"/>
      <c r="N110" s="116"/>
      <c r="O110" s="40">
        <f t="shared" si="1"/>
        <v>0</v>
      </c>
      <c r="P110" s="75"/>
      <c r="Q110" s="32"/>
    </row>
    <row r="111" spans="1:17" ht="15.75">
      <c r="A111" s="490"/>
      <c r="B111" s="491"/>
      <c r="C111" s="493"/>
      <c r="D111" s="494"/>
      <c r="E111" s="495"/>
      <c r="F111" s="495"/>
      <c r="G111" s="75"/>
      <c r="H111" s="490"/>
      <c r="I111" s="491"/>
      <c r="J111" s="88"/>
      <c r="K111" s="75"/>
      <c r="L111" s="76"/>
      <c r="M111" s="41"/>
      <c r="N111" s="116"/>
      <c r="O111" s="40">
        <f t="shared" si="1"/>
        <v>0</v>
      </c>
      <c r="P111" s="75"/>
      <c r="Q111" s="32"/>
    </row>
    <row r="112" spans="1:17" ht="15.75">
      <c r="A112" s="490"/>
      <c r="B112" s="491"/>
      <c r="C112" s="493"/>
      <c r="D112" s="494"/>
      <c r="E112" s="495"/>
      <c r="F112" s="495"/>
      <c r="G112" s="75"/>
      <c r="H112" s="490"/>
      <c r="I112" s="491"/>
      <c r="J112" s="88"/>
      <c r="K112" s="75"/>
      <c r="L112" s="76"/>
      <c r="M112" s="41"/>
      <c r="N112" s="116"/>
      <c r="O112" s="40">
        <f t="shared" si="1"/>
        <v>0</v>
      </c>
      <c r="P112" s="75"/>
      <c r="Q112" s="32"/>
    </row>
    <row r="113" spans="1:17" ht="15.75">
      <c r="A113" s="490"/>
      <c r="B113" s="491"/>
      <c r="C113" s="493"/>
      <c r="D113" s="494"/>
      <c r="E113" s="495"/>
      <c r="F113" s="495"/>
      <c r="G113" s="75"/>
      <c r="H113" s="490"/>
      <c r="I113" s="491"/>
      <c r="J113" s="88"/>
      <c r="K113" s="75"/>
      <c r="L113" s="76"/>
      <c r="M113" s="41"/>
      <c r="N113" s="116"/>
      <c r="O113" s="40">
        <f t="shared" si="1"/>
        <v>0</v>
      </c>
      <c r="P113" s="75"/>
      <c r="Q113" s="32"/>
    </row>
    <row r="114" spans="1:17" ht="15.75">
      <c r="A114" s="490"/>
      <c r="B114" s="491"/>
      <c r="C114" s="493"/>
      <c r="D114" s="494"/>
      <c r="E114" s="495"/>
      <c r="F114" s="495"/>
      <c r="G114" s="75"/>
      <c r="H114" s="490"/>
      <c r="I114" s="491"/>
      <c r="J114" s="88"/>
      <c r="K114" s="75"/>
      <c r="L114" s="76"/>
      <c r="M114" s="41"/>
      <c r="N114" s="116"/>
      <c r="O114" s="40">
        <f t="shared" si="1"/>
        <v>0</v>
      </c>
      <c r="P114" s="75"/>
      <c r="Q114" s="32"/>
    </row>
    <row r="115" spans="1:17" ht="15.75">
      <c r="A115" s="490"/>
      <c r="B115" s="491"/>
      <c r="C115" s="493"/>
      <c r="D115" s="494"/>
      <c r="E115" s="495"/>
      <c r="F115" s="495"/>
      <c r="G115" s="75"/>
      <c r="H115" s="490"/>
      <c r="I115" s="491"/>
      <c r="J115" s="88"/>
      <c r="K115" s="75"/>
      <c r="L115" s="76"/>
      <c r="M115" s="41"/>
      <c r="N115" s="116"/>
      <c r="O115" s="40">
        <f t="shared" si="1"/>
        <v>0</v>
      </c>
      <c r="P115" s="75"/>
      <c r="Q115" s="32"/>
    </row>
    <row r="116" spans="1:17" ht="15.75">
      <c r="A116" s="490"/>
      <c r="B116" s="491"/>
      <c r="C116" s="493"/>
      <c r="D116" s="494"/>
      <c r="E116" s="495"/>
      <c r="F116" s="495"/>
      <c r="G116" s="75"/>
      <c r="H116" s="490"/>
      <c r="I116" s="491"/>
      <c r="J116" s="88"/>
      <c r="K116" s="75"/>
      <c r="L116" s="76"/>
      <c r="M116" s="41"/>
      <c r="N116" s="116"/>
      <c r="O116" s="40">
        <f t="shared" si="1"/>
        <v>0</v>
      </c>
      <c r="P116" s="75"/>
      <c r="Q116" s="32"/>
    </row>
    <row r="117" spans="1:17" ht="15.75">
      <c r="A117" s="490"/>
      <c r="B117" s="491"/>
      <c r="C117" s="493"/>
      <c r="D117" s="494"/>
      <c r="E117" s="495"/>
      <c r="F117" s="495"/>
      <c r="G117" s="75"/>
      <c r="H117" s="490"/>
      <c r="I117" s="491"/>
      <c r="J117" s="88"/>
      <c r="K117" s="75"/>
      <c r="L117" s="76"/>
      <c r="M117" s="41"/>
      <c r="N117" s="116"/>
      <c r="O117" s="40">
        <f t="shared" si="1"/>
        <v>0</v>
      </c>
      <c r="P117" s="75"/>
      <c r="Q117" s="32"/>
    </row>
    <row r="118" spans="1:17" ht="15.75">
      <c r="A118" s="490"/>
      <c r="B118" s="491"/>
      <c r="C118" s="493"/>
      <c r="D118" s="494"/>
      <c r="E118" s="495"/>
      <c r="F118" s="495"/>
      <c r="G118" s="75"/>
      <c r="H118" s="490"/>
      <c r="I118" s="491"/>
      <c r="J118" s="88"/>
      <c r="K118" s="75"/>
      <c r="L118" s="76"/>
      <c r="M118" s="41"/>
      <c r="N118" s="116"/>
      <c r="O118" s="40">
        <f t="shared" si="1"/>
        <v>0</v>
      </c>
      <c r="P118" s="75"/>
      <c r="Q118" s="32"/>
    </row>
    <row r="119" spans="1:17" ht="15.75">
      <c r="A119" s="490"/>
      <c r="B119" s="491"/>
      <c r="C119" s="493"/>
      <c r="D119" s="494"/>
      <c r="E119" s="495"/>
      <c r="F119" s="495"/>
      <c r="G119" s="75"/>
      <c r="H119" s="490"/>
      <c r="I119" s="491"/>
      <c r="J119" s="88"/>
      <c r="K119" s="75"/>
      <c r="L119" s="76"/>
      <c r="M119" s="41"/>
      <c r="N119" s="116"/>
      <c r="O119" s="40">
        <f t="shared" si="1"/>
        <v>0</v>
      </c>
      <c r="P119" s="75"/>
      <c r="Q119" s="32"/>
    </row>
    <row r="120" spans="1:17" ht="15.75">
      <c r="A120" s="490"/>
      <c r="B120" s="491"/>
      <c r="C120" s="493"/>
      <c r="D120" s="494"/>
      <c r="E120" s="495"/>
      <c r="F120" s="495"/>
      <c r="G120" s="75"/>
      <c r="H120" s="490"/>
      <c r="I120" s="491"/>
      <c r="J120" s="88"/>
      <c r="K120" s="75"/>
      <c r="L120" s="76"/>
      <c r="M120" s="41"/>
      <c r="N120" s="116"/>
      <c r="O120" s="40">
        <f t="shared" si="1"/>
        <v>0</v>
      </c>
      <c r="P120" s="75"/>
      <c r="Q120" s="32"/>
    </row>
    <row r="121" spans="1:17" ht="15.75">
      <c r="A121" s="490"/>
      <c r="B121" s="491"/>
      <c r="C121" s="493"/>
      <c r="D121" s="494"/>
      <c r="E121" s="495"/>
      <c r="F121" s="495"/>
      <c r="G121" s="75"/>
      <c r="H121" s="490"/>
      <c r="I121" s="491"/>
      <c r="J121" s="88"/>
      <c r="K121" s="75"/>
      <c r="L121" s="76"/>
      <c r="M121" s="41"/>
      <c r="N121" s="116"/>
      <c r="O121" s="40">
        <f t="shared" si="1"/>
        <v>0</v>
      </c>
      <c r="P121" s="75"/>
      <c r="Q121" s="32"/>
    </row>
    <row r="122" spans="1:17" ht="15.75">
      <c r="A122" s="490"/>
      <c r="B122" s="491"/>
      <c r="C122" s="493"/>
      <c r="D122" s="494"/>
      <c r="E122" s="495"/>
      <c r="F122" s="495"/>
      <c r="G122" s="75"/>
      <c r="H122" s="490"/>
      <c r="I122" s="491"/>
      <c r="J122" s="88"/>
      <c r="K122" s="75"/>
      <c r="L122" s="76"/>
      <c r="M122" s="41"/>
      <c r="N122" s="116"/>
      <c r="O122" s="40">
        <f t="shared" si="1"/>
        <v>0</v>
      </c>
      <c r="P122" s="75"/>
      <c r="Q122" s="32"/>
    </row>
    <row r="123" spans="1:17" ht="15.75">
      <c r="A123" s="490"/>
      <c r="B123" s="491"/>
      <c r="C123" s="493"/>
      <c r="D123" s="494"/>
      <c r="E123" s="495"/>
      <c r="F123" s="495"/>
      <c r="G123" s="75"/>
      <c r="H123" s="490"/>
      <c r="I123" s="491"/>
      <c r="J123" s="88"/>
      <c r="K123" s="75"/>
      <c r="L123" s="76"/>
      <c r="M123" s="41"/>
      <c r="N123" s="116"/>
      <c r="O123" s="40">
        <f t="shared" si="1"/>
        <v>0</v>
      </c>
      <c r="P123" s="75"/>
      <c r="Q123" s="32"/>
    </row>
    <row r="124" spans="1:17" ht="15.75">
      <c r="A124" s="490"/>
      <c r="B124" s="491"/>
      <c r="C124" s="493"/>
      <c r="D124" s="494"/>
      <c r="E124" s="495"/>
      <c r="F124" s="495"/>
      <c r="G124" s="75"/>
      <c r="H124" s="490"/>
      <c r="I124" s="491"/>
      <c r="J124" s="88"/>
      <c r="K124" s="75"/>
      <c r="L124" s="76"/>
      <c r="M124" s="41"/>
      <c r="N124" s="116"/>
      <c r="O124" s="40">
        <f t="shared" si="1"/>
        <v>0</v>
      </c>
      <c r="P124" s="75"/>
      <c r="Q124" s="32"/>
    </row>
    <row r="125" spans="1:17" ht="15.75">
      <c r="A125" s="490"/>
      <c r="B125" s="491"/>
      <c r="C125" s="493"/>
      <c r="D125" s="494"/>
      <c r="E125" s="495"/>
      <c r="F125" s="495"/>
      <c r="G125" s="75"/>
      <c r="H125" s="490"/>
      <c r="I125" s="491"/>
      <c r="J125" s="88"/>
      <c r="K125" s="75"/>
      <c r="L125" s="76"/>
      <c r="M125" s="41"/>
      <c r="N125" s="116"/>
      <c r="O125" s="40">
        <f t="shared" si="1"/>
        <v>0</v>
      </c>
      <c r="P125" s="75"/>
      <c r="Q125" s="32"/>
    </row>
    <row r="126" spans="1:17" ht="15.75">
      <c r="A126" s="490"/>
      <c r="B126" s="491"/>
      <c r="C126" s="493"/>
      <c r="D126" s="494"/>
      <c r="E126" s="495"/>
      <c r="F126" s="495"/>
      <c r="G126" s="75"/>
      <c r="H126" s="490"/>
      <c r="I126" s="491"/>
      <c r="J126" s="88"/>
      <c r="K126" s="75"/>
      <c r="L126" s="76"/>
      <c r="M126" s="41"/>
      <c r="N126" s="116"/>
      <c r="O126" s="40">
        <f t="shared" si="1"/>
        <v>0</v>
      </c>
      <c r="P126" s="75"/>
      <c r="Q126" s="32"/>
    </row>
    <row r="127" spans="1:17" ht="15.75">
      <c r="A127" s="490"/>
      <c r="B127" s="491"/>
      <c r="C127" s="493"/>
      <c r="D127" s="494"/>
      <c r="E127" s="495"/>
      <c r="F127" s="495"/>
      <c r="G127" s="75"/>
      <c r="H127" s="490"/>
      <c r="I127" s="491"/>
      <c r="J127" s="88"/>
      <c r="K127" s="75"/>
      <c r="L127" s="76"/>
      <c r="M127" s="41"/>
      <c r="N127" s="116"/>
      <c r="O127" s="40">
        <f t="shared" si="1"/>
        <v>0</v>
      </c>
      <c r="P127" s="75"/>
      <c r="Q127" s="32"/>
    </row>
    <row r="128" spans="1:17" ht="15.75">
      <c r="A128" s="490"/>
      <c r="B128" s="491"/>
      <c r="C128" s="493"/>
      <c r="D128" s="494"/>
      <c r="E128" s="495"/>
      <c r="F128" s="495"/>
      <c r="G128" s="75"/>
      <c r="H128" s="490"/>
      <c r="I128" s="491"/>
      <c r="J128" s="88"/>
      <c r="K128" s="75"/>
      <c r="L128" s="76"/>
      <c r="M128" s="41"/>
      <c r="N128" s="116"/>
      <c r="O128" s="40">
        <f t="shared" si="1"/>
        <v>0</v>
      </c>
      <c r="P128" s="75"/>
      <c r="Q128" s="32"/>
    </row>
    <row r="129" spans="1:17" ht="15.75">
      <c r="A129" s="490"/>
      <c r="B129" s="491"/>
      <c r="C129" s="493"/>
      <c r="D129" s="494"/>
      <c r="E129" s="495"/>
      <c r="F129" s="495"/>
      <c r="G129" s="75"/>
      <c r="H129" s="490"/>
      <c r="I129" s="491"/>
      <c r="J129" s="88"/>
      <c r="K129" s="75"/>
      <c r="L129" s="76"/>
      <c r="M129" s="41"/>
      <c r="N129" s="116"/>
      <c r="O129" s="40">
        <f t="shared" si="1"/>
        <v>0</v>
      </c>
      <c r="P129" s="75"/>
      <c r="Q129" s="32"/>
    </row>
    <row r="130" spans="1:17" ht="15.75">
      <c r="A130" s="490"/>
      <c r="B130" s="491"/>
      <c r="C130" s="493"/>
      <c r="D130" s="494"/>
      <c r="E130" s="495"/>
      <c r="F130" s="495"/>
      <c r="G130" s="75"/>
      <c r="H130" s="490"/>
      <c r="I130" s="491"/>
      <c r="J130" s="88"/>
      <c r="K130" s="75"/>
      <c r="L130" s="76"/>
      <c r="M130" s="41"/>
      <c r="N130" s="116"/>
      <c r="O130" s="40">
        <f t="shared" si="1"/>
        <v>0</v>
      </c>
      <c r="P130" s="75"/>
      <c r="Q130" s="32"/>
    </row>
    <row r="131" spans="1:17" ht="15.75">
      <c r="A131" s="490"/>
      <c r="B131" s="491"/>
      <c r="C131" s="493"/>
      <c r="D131" s="494"/>
      <c r="E131" s="495"/>
      <c r="F131" s="495"/>
      <c r="G131" s="75"/>
      <c r="H131" s="490"/>
      <c r="I131" s="491"/>
      <c r="J131" s="88"/>
      <c r="K131" s="75"/>
      <c r="L131" s="76"/>
      <c r="M131" s="41"/>
      <c r="N131" s="116"/>
      <c r="O131" s="40">
        <f t="shared" si="1"/>
        <v>0</v>
      </c>
      <c r="P131" s="75"/>
      <c r="Q131" s="32"/>
    </row>
    <row r="132" spans="1:17" ht="15.75">
      <c r="A132" s="490"/>
      <c r="B132" s="491"/>
      <c r="C132" s="493"/>
      <c r="D132" s="494"/>
      <c r="E132" s="495"/>
      <c r="F132" s="495"/>
      <c r="G132" s="75"/>
      <c r="H132" s="490"/>
      <c r="I132" s="491"/>
      <c r="J132" s="88"/>
      <c r="K132" s="75"/>
      <c r="L132" s="76"/>
      <c r="M132" s="41"/>
      <c r="N132" s="116"/>
      <c r="O132" s="40">
        <f t="shared" si="1"/>
        <v>0</v>
      </c>
      <c r="P132" s="75"/>
      <c r="Q132" s="32"/>
    </row>
    <row r="133" spans="1:17" ht="15.75">
      <c r="A133" s="490"/>
      <c r="B133" s="491"/>
      <c r="C133" s="493"/>
      <c r="D133" s="494"/>
      <c r="E133" s="495"/>
      <c r="F133" s="495"/>
      <c r="G133" s="75"/>
      <c r="H133" s="490"/>
      <c r="I133" s="491"/>
      <c r="J133" s="88"/>
      <c r="K133" s="75"/>
      <c r="L133" s="76"/>
      <c r="M133" s="41"/>
      <c r="N133" s="116"/>
      <c r="O133" s="40">
        <f t="shared" ref="O133:O196" si="2">$M133*$N133</f>
        <v>0</v>
      </c>
      <c r="P133" s="75"/>
      <c r="Q133" s="32"/>
    </row>
    <row r="134" spans="1:17" ht="15.75">
      <c r="A134" s="490"/>
      <c r="B134" s="491"/>
      <c r="C134" s="493"/>
      <c r="D134" s="494"/>
      <c r="E134" s="495"/>
      <c r="F134" s="495"/>
      <c r="G134" s="75"/>
      <c r="H134" s="490"/>
      <c r="I134" s="491"/>
      <c r="J134" s="88"/>
      <c r="K134" s="75"/>
      <c r="L134" s="76"/>
      <c r="M134" s="41"/>
      <c r="N134" s="116"/>
      <c r="O134" s="40">
        <f t="shared" si="2"/>
        <v>0</v>
      </c>
      <c r="P134" s="75"/>
      <c r="Q134" s="32"/>
    </row>
    <row r="135" spans="1:17" ht="15.75">
      <c r="A135" s="490"/>
      <c r="B135" s="491"/>
      <c r="C135" s="493"/>
      <c r="D135" s="494"/>
      <c r="E135" s="495"/>
      <c r="F135" s="495"/>
      <c r="G135" s="75"/>
      <c r="H135" s="490"/>
      <c r="I135" s="491"/>
      <c r="J135" s="88"/>
      <c r="K135" s="75"/>
      <c r="L135" s="76"/>
      <c r="M135" s="41"/>
      <c r="N135" s="116"/>
      <c r="O135" s="40">
        <f t="shared" si="2"/>
        <v>0</v>
      </c>
      <c r="P135" s="75"/>
      <c r="Q135" s="32"/>
    </row>
    <row r="136" spans="1:17" ht="15.75">
      <c r="A136" s="490"/>
      <c r="B136" s="491"/>
      <c r="C136" s="493"/>
      <c r="D136" s="494"/>
      <c r="E136" s="495"/>
      <c r="F136" s="495"/>
      <c r="G136" s="75"/>
      <c r="H136" s="490"/>
      <c r="I136" s="491"/>
      <c r="J136" s="88"/>
      <c r="K136" s="75"/>
      <c r="L136" s="76"/>
      <c r="M136" s="41"/>
      <c r="N136" s="116"/>
      <c r="O136" s="40">
        <f t="shared" si="2"/>
        <v>0</v>
      </c>
      <c r="P136" s="75"/>
      <c r="Q136" s="32"/>
    </row>
    <row r="137" spans="1:17" ht="15.75">
      <c r="A137" s="490"/>
      <c r="B137" s="491"/>
      <c r="C137" s="493"/>
      <c r="D137" s="494"/>
      <c r="E137" s="495"/>
      <c r="F137" s="495"/>
      <c r="G137" s="75"/>
      <c r="H137" s="490"/>
      <c r="I137" s="491"/>
      <c r="J137" s="88"/>
      <c r="K137" s="75"/>
      <c r="L137" s="76"/>
      <c r="M137" s="41"/>
      <c r="N137" s="116"/>
      <c r="O137" s="40">
        <f t="shared" si="2"/>
        <v>0</v>
      </c>
      <c r="P137" s="75"/>
      <c r="Q137" s="32"/>
    </row>
    <row r="138" spans="1:17" ht="15.75">
      <c r="A138" s="490"/>
      <c r="B138" s="491"/>
      <c r="C138" s="493"/>
      <c r="D138" s="494"/>
      <c r="E138" s="495"/>
      <c r="F138" s="495"/>
      <c r="G138" s="75"/>
      <c r="H138" s="490"/>
      <c r="I138" s="491"/>
      <c r="J138" s="88"/>
      <c r="K138" s="75"/>
      <c r="L138" s="76"/>
      <c r="M138" s="41"/>
      <c r="N138" s="116"/>
      <c r="O138" s="40">
        <f t="shared" si="2"/>
        <v>0</v>
      </c>
      <c r="P138" s="75"/>
      <c r="Q138" s="32"/>
    </row>
    <row r="139" spans="1:17" ht="15.75">
      <c r="A139" s="490"/>
      <c r="B139" s="491"/>
      <c r="C139" s="493"/>
      <c r="D139" s="494"/>
      <c r="E139" s="495"/>
      <c r="F139" s="495"/>
      <c r="G139" s="75"/>
      <c r="H139" s="490"/>
      <c r="I139" s="491"/>
      <c r="J139" s="88"/>
      <c r="K139" s="75"/>
      <c r="L139" s="76"/>
      <c r="M139" s="41"/>
      <c r="N139" s="116"/>
      <c r="O139" s="40">
        <f t="shared" si="2"/>
        <v>0</v>
      </c>
      <c r="P139" s="75"/>
      <c r="Q139" s="32"/>
    </row>
    <row r="140" spans="1:17" ht="15.75">
      <c r="A140" s="490"/>
      <c r="B140" s="491"/>
      <c r="C140" s="493"/>
      <c r="D140" s="494"/>
      <c r="E140" s="495"/>
      <c r="F140" s="495"/>
      <c r="G140" s="75"/>
      <c r="H140" s="490"/>
      <c r="I140" s="491"/>
      <c r="J140" s="88"/>
      <c r="K140" s="75"/>
      <c r="L140" s="76"/>
      <c r="M140" s="41"/>
      <c r="N140" s="116"/>
      <c r="O140" s="40">
        <f t="shared" si="2"/>
        <v>0</v>
      </c>
      <c r="P140" s="75"/>
      <c r="Q140" s="32"/>
    </row>
    <row r="141" spans="1:17" ht="15.75">
      <c r="A141" s="490"/>
      <c r="B141" s="491"/>
      <c r="C141" s="493"/>
      <c r="D141" s="494"/>
      <c r="E141" s="495"/>
      <c r="F141" s="495"/>
      <c r="G141" s="75"/>
      <c r="H141" s="490"/>
      <c r="I141" s="491"/>
      <c r="J141" s="88"/>
      <c r="K141" s="75"/>
      <c r="L141" s="76"/>
      <c r="M141" s="41"/>
      <c r="N141" s="116"/>
      <c r="O141" s="40">
        <f t="shared" si="2"/>
        <v>0</v>
      </c>
      <c r="P141" s="75"/>
      <c r="Q141" s="32"/>
    </row>
    <row r="142" spans="1:17" ht="15.75">
      <c r="A142" s="490"/>
      <c r="B142" s="491"/>
      <c r="C142" s="493"/>
      <c r="D142" s="494"/>
      <c r="E142" s="495"/>
      <c r="F142" s="495"/>
      <c r="G142" s="75"/>
      <c r="H142" s="490"/>
      <c r="I142" s="491"/>
      <c r="J142" s="88"/>
      <c r="K142" s="75"/>
      <c r="L142" s="76"/>
      <c r="M142" s="41"/>
      <c r="N142" s="116"/>
      <c r="O142" s="40">
        <f t="shared" si="2"/>
        <v>0</v>
      </c>
      <c r="P142" s="75"/>
      <c r="Q142" s="32"/>
    </row>
    <row r="143" spans="1:17" ht="15.75">
      <c r="A143" s="490"/>
      <c r="B143" s="491"/>
      <c r="C143" s="493"/>
      <c r="D143" s="494"/>
      <c r="E143" s="495"/>
      <c r="F143" s="495"/>
      <c r="G143" s="75"/>
      <c r="H143" s="490"/>
      <c r="I143" s="491"/>
      <c r="J143" s="88"/>
      <c r="K143" s="75"/>
      <c r="L143" s="76"/>
      <c r="M143" s="41"/>
      <c r="N143" s="116"/>
      <c r="O143" s="40">
        <f t="shared" si="2"/>
        <v>0</v>
      </c>
      <c r="P143" s="75"/>
      <c r="Q143" s="32"/>
    </row>
    <row r="144" spans="1:17" ht="15.75">
      <c r="A144" s="490"/>
      <c r="B144" s="491"/>
      <c r="C144" s="493"/>
      <c r="D144" s="494"/>
      <c r="E144" s="495"/>
      <c r="F144" s="495"/>
      <c r="G144" s="75"/>
      <c r="H144" s="490"/>
      <c r="I144" s="491"/>
      <c r="J144" s="88"/>
      <c r="K144" s="75"/>
      <c r="L144" s="76"/>
      <c r="M144" s="41"/>
      <c r="N144" s="116"/>
      <c r="O144" s="40">
        <f t="shared" si="2"/>
        <v>0</v>
      </c>
      <c r="P144" s="75"/>
      <c r="Q144" s="32"/>
    </row>
    <row r="145" spans="1:17" ht="15.75">
      <c r="A145" s="490"/>
      <c r="B145" s="491"/>
      <c r="C145" s="493"/>
      <c r="D145" s="494"/>
      <c r="E145" s="495"/>
      <c r="F145" s="495"/>
      <c r="G145" s="75"/>
      <c r="H145" s="490"/>
      <c r="I145" s="491"/>
      <c r="J145" s="88"/>
      <c r="K145" s="75"/>
      <c r="L145" s="76"/>
      <c r="M145" s="41"/>
      <c r="N145" s="116"/>
      <c r="O145" s="40">
        <f t="shared" si="2"/>
        <v>0</v>
      </c>
      <c r="P145" s="75"/>
      <c r="Q145" s="32"/>
    </row>
    <row r="146" spans="1:17" ht="15.75">
      <c r="A146" s="490"/>
      <c r="B146" s="491"/>
      <c r="C146" s="493"/>
      <c r="D146" s="494"/>
      <c r="E146" s="495"/>
      <c r="F146" s="495"/>
      <c r="G146" s="75"/>
      <c r="H146" s="490"/>
      <c r="I146" s="491"/>
      <c r="J146" s="88"/>
      <c r="K146" s="75"/>
      <c r="L146" s="76"/>
      <c r="M146" s="41"/>
      <c r="N146" s="116"/>
      <c r="O146" s="40">
        <f t="shared" si="2"/>
        <v>0</v>
      </c>
      <c r="P146" s="75"/>
      <c r="Q146" s="32"/>
    </row>
    <row r="147" spans="1:17" ht="15.75">
      <c r="A147" s="490"/>
      <c r="B147" s="491"/>
      <c r="C147" s="493"/>
      <c r="D147" s="494"/>
      <c r="E147" s="495"/>
      <c r="F147" s="495"/>
      <c r="G147" s="75"/>
      <c r="H147" s="490"/>
      <c r="I147" s="491"/>
      <c r="J147" s="88"/>
      <c r="K147" s="75"/>
      <c r="L147" s="76"/>
      <c r="M147" s="41"/>
      <c r="N147" s="116"/>
      <c r="O147" s="40">
        <f t="shared" si="2"/>
        <v>0</v>
      </c>
      <c r="P147" s="75"/>
      <c r="Q147" s="32"/>
    </row>
    <row r="148" spans="1:17" ht="15.75">
      <c r="A148" s="490"/>
      <c r="B148" s="491"/>
      <c r="C148" s="493"/>
      <c r="D148" s="494"/>
      <c r="E148" s="495"/>
      <c r="F148" s="495"/>
      <c r="G148" s="75"/>
      <c r="H148" s="490"/>
      <c r="I148" s="491"/>
      <c r="J148" s="88"/>
      <c r="K148" s="75"/>
      <c r="L148" s="76"/>
      <c r="M148" s="41"/>
      <c r="N148" s="116"/>
      <c r="O148" s="40">
        <f t="shared" si="2"/>
        <v>0</v>
      </c>
      <c r="P148" s="75"/>
      <c r="Q148" s="32"/>
    </row>
    <row r="149" spans="1:17" ht="15.75">
      <c r="A149" s="490"/>
      <c r="B149" s="491"/>
      <c r="C149" s="493"/>
      <c r="D149" s="494"/>
      <c r="E149" s="495"/>
      <c r="F149" s="495"/>
      <c r="G149" s="75"/>
      <c r="H149" s="490"/>
      <c r="I149" s="491"/>
      <c r="J149" s="88"/>
      <c r="K149" s="75"/>
      <c r="L149" s="76"/>
      <c r="M149" s="41"/>
      <c r="N149" s="116"/>
      <c r="O149" s="40">
        <f t="shared" si="2"/>
        <v>0</v>
      </c>
      <c r="P149" s="75"/>
      <c r="Q149" s="32"/>
    </row>
    <row r="150" spans="1:17" ht="15.75">
      <c r="A150" s="490"/>
      <c r="B150" s="491"/>
      <c r="C150" s="493"/>
      <c r="D150" s="494"/>
      <c r="E150" s="495"/>
      <c r="F150" s="495"/>
      <c r="G150" s="75"/>
      <c r="H150" s="490"/>
      <c r="I150" s="491"/>
      <c r="J150" s="88"/>
      <c r="K150" s="75"/>
      <c r="L150" s="76"/>
      <c r="M150" s="41"/>
      <c r="N150" s="116"/>
      <c r="O150" s="40">
        <f t="shared" si="2"/>
        <v>0</v>
      </c>
      <c r="P150" s="75"/>
      <c r="Q150" s="32"/>
    </row>
    <row r="151" spans="1:17" ht="15.75">
      <c r="A151" s="490"/>
      <c r="B151" s="491"/>
      <c r="C151" s="493"/>
      <c r="D151" s="494"/>
      <c r="E151" s="495"/>
      <c r="F151" s="495"/>
      <c r="G151" s="75"/>
      <c r="H151" s="490"/>
      <c r="I151" s="491"/>
      <c r="J151" s="88"/>
      <c r="K151" s="75"/>
      <c r="L151" s="76"/>
      <c r="M151" s="41"/>
      <c r="N151" s="116"/>
      <c r="O151" s="40">
        <f t="shared" si="2"/>
        <v>0</v>
      </c>
      <c r="P151" s="75"/>
      <c r="Q151" s="32"/>
    </row>
    <row r="152" spans="1:17" ht="15.75">
      <c r="A152" s="490"/>
      <c r="B152" s="491"/>
      <c r="C152" s="493"/>
      <c r="D152" s="494"/>
      <c r="E152" s="495"/>
      <c r="F152" s="495"/>
      <c r="G152" s="75"/>
      <c r="H152" s="490"/>
      <c r="I152" s="491"/>
      <c r="J152" s="88"/>
      <c r="K152" s="75"/>
      <c r="L152" s="76"/>
      <c r="M152" s="41"/>
      <c r="N152" s="116"/>
      <c r="O152" s="40">
        <f t="shared" si="2"/>
        <v>0</v>
      </c>
      <c r="P152" s="75"/>
      <c r="Q152" s="32"/>
    </row>
    <row r="153" spans="1:17" ht="15.75">
      <c r="A153" s="490"/>
      <c r="B153" s="491"/>
      <c r="C153" s="493"/>
      <c r="D153" s="494"/>
      <c r="E153" s="495"/>
      <c r="F153" s="495"/>
      <c r="G153" s="75"/>
      <c r="H153" s="490"/>
      <c r="I153" s="491"/>
      <c r="J153" s="88"/>
      <c r="K153" s="75"/>
      <c r="L153" s="76"/>
      <c r="M153" s="41"/>
      <c r="N153" s="116"/>
      <c r="O153" s="40">
        <f t="shared" si="2"/>
        <v>0</v>
      </c>
      <c r="P153" s="75"/>
      <c r="Q153" s="32"/>
    </row>
    <row r="154" spans="1:17" ht="15.75">
      <c r="A154" s="490"/>
      <c r="B154" s="491"/>
      <c r="C154" s="493"/>
      <c r="D154" s="494"/>
      <c r="E154" s="495"/>
      <c r="F154" s="495"/>
      <c r="G154" s="75"/>
      <c r="H154" s="490"/>
      <c r="I154" s="491"/>
      <c r="J154" s="88"/>
      <c r="K154" s="75"/>
      <c r="L154" s="76"/>
      <c r="M154" s="41"/>
      <c r="N154" s="116"/>
      <c r="O154" s="40">
        <f t="shared" si="2"/>
        <v>0</v>
      </c>
      <c r="P154" s="75"/>
      <c r="Q154" s="32"/>
    </row>
    <row r="155" spans="1:17" ht="15.75">
      <c r="A155" s="490"/>
      <c r="B155" s="491"/>
      <c r="C155" s="493"/>
      <c r="D155" s="494"/>
      <c r="E155" s="495"/>
      <c r="F155" s="495"/>
      <c r="G155" s="75"/>
      <c r="H155" s="490"/>
      <c r="I155" s="491"/>
      <c r="J155" s="88"/>
      <c r="K155" s="75"/>
      <c r="L155" s="76"/>
      <c r="M155" s="41"/>
      <c r="N155" s="116"/>
      <c r="O155" s="40">
        <f t="shared" si="2"/>
        <v>0</v>
      </c>
      <c r="P155" s="75"/>
      <c r="Q155" s="32"/>
    </row>
    <row r="156" spans="1:17" ht="15.75">
      <c r="A156" s="490"/>
      <c r="B156" s="491"/>
      <c r="C156" s="493"/>
      <c r="D156" s="494"/>
      <c r="E156" s="495"/>
      <c r="F156" s="495"/>
      <c r="G156" s="75"/>
      <c r="H156" s="490"/>
      <c r="I156" s="491"/>
      <c r="J156" s="88"/>
      <c r="K156" s="75"/>
      <c r="L156" s="76"/>
      <c r="M156" s="41"/>
      <c r="N156" s="116"/>
      <c r="O156" s="40">
        <f t="shared" si="2"/>
        <v>0</v>
      </c>
      <c r="P156" s="75"/>
      <c r="Q156" s="32"/>
    </row>
    <row r="157" spans="1:17" ht="15.75">
      <c r="A157" s="490"/>
      <c r="B157" s="491"/>
      <c r="C157" s="493"/>
      <c r="D157" s="494"/>
      <c r="E157" s="495"/>
      <c r="F157" s="495"/>
      <c r="G157" s="75"/>
      <c r="H157" s="490"/>
      <c r="I157" s="491"/>
      <c r="J157" s="88"/>
      <c r="K157" s="75"/>
      <c r="L157" s="76"/>
      <c r="M157" s="41"/>
      <c r="N157" s="116"/>
      <c r="O157" s="40">
        <f t="shared" si="2"/>
        <v>0</v>
      </c>
      <c r="P157" s="75"/>
      <c r="Q157" s="32"/>
    </row>
    <row r="158" spans="1:17" ht="15.75">
      <c r="A158" s="490"/>
      <c r="B158" s="491"/>
      <c r="C158" s="493"/>
      <c r="D158" s="494"/>
      <c r="E158" s="495"/>
      <c r="F158" s="495"/>
      <c r="G158" s="75"/>
      <c r="H158" s="490"/>
      <c r="I158" s="491"/>
      <c r="J158" s="88"/>
      <c r="K158" s="75"/>
      <c r="L158" s="76"/>
      <c r="M158" s="41"/>
      <c r="N158" s="116"/>
      <c r="O158" s="40">
        <f t="shared" si="2"/>
        <v>0</v>
      </c>
      <c r="P158" s="75"/>
      <c r="Q158" s="32"/>
    </row>
    <row r="159" spans="1:17" ht="15.75">
      <c r="A159" s="490"/>
      <c r="B159" s="491"/>
      <c r="C159" s="493"/>
      <c r="D159" s="494"/>
      <c r="E159" s="495"/>
      <c r="F159" s="495"/>
      <c r="G159" s="75"/>
      <c r="H159" s="490"/>
      <c r="I159" s="491"/>
      <c r="J159" s="88"/>
      <c r="K159" s="75"/>
      <c r="L159" s="76"/>
      <c r="M159" s="41"/>
      <c r="N159" s="116"/>
      <c r="O159" s="40">
        <f t="shared" si="2"/>
        <v>0</v>
      </c>
      <c r="P159" s="75"/>
      <c r="Q159" s="32"/>
    </row>
    <row r="160" spans="1:17" ht="15.75">
      <c r="A160" s="490"/>
      <c r="B160" s="491"/>
      <c r="C160" s="493"/>
      <c r="D160" s="494"/>
      <c r="E160" s="495"/>
      <c r="F160" s="495"/>
      <c r="G160" s="75"/>
      <c r="H160" s="490"/>
      <c r="I160" s="491"/>
      <c r="J160" s="88"/>
      <c r="K160" s="75"/>
      <c r="L160" s="76"/>
      <c r="M160" s="41"/>
      <c r="N160" s="116"/>
      <c r="O160" s="40">
        <f t="shared" si="2"/>
        <v>0</v>
      </c>
      <c r="P160" s="75"/>
      <c r="Q160" s="32"/>
    </row>
    <row r="161" spans="1:17" ht="15.75">
      <c r="A161" s="490"/>
      <c r="B161" s="491"/>
      <c r="C161" s="493"/>
      <c r="D161" s="494"/>
      <c r="E161" s="495"/>
      <c r="F161" s="495"/>
      <c r="G161" s="75"/>
      <c r="H161" s="490"/>
      <c r="I161" s="491"/>
      <c r="J161" s="88"/>
      <c r="K161" s="75"/>
      <c r="L161" s="76"/>
      <c r="M161" s="41"/>
      <c r="N161" s="116"/>
      <c r="O161" s="40">
        <f t="shared" si="2"/>
        <v>0</v>
      </c>
      <c r="P161" s="75"/>
      <c r="Q161" s="32"/>
    </row>
    <row r="162" spans="1:17" ht="15.75">
      <c r="A162" s="490"/>
      <c r="B162" s="491"/>
      <c r="C162" s="493"/>
      <c r="D162" s="494"/>
      <c r="E162" s="495"/>
      <c r="F162" s="495"/>
      <c r="G162" s="75"/>
      <c r="H162" s="490"/>
      <c r="I162" s="491"/>
      <c r="J162" s="88"/>
      <c r="K162" s="75"/>
      <c r="L162" s="76"/>
      <c r="M162" s="41"/>
      <c r="N162" s="116"/>
      <c r="O162" s="40">
        <f t="shared" si="2"/>
        <v>0</v>
      </c>
      <c r="P162" s="75"/>
      <c r="Q162" s="32"/>
    </row>
    <row r="163" spans="1:17" ht="15.75">
      <c r="A163" s="490"/>
      <c r="B163" s="491"/>
      <c r="C163" s="493"/>
      <c r="D163" s="494"/>
      <c r="E163" s="495"/>
      <c r="F163" s="495"/>
      <c r="G163" s="75"/>
      <c r="H163" s="490"/>
      <c r="I163" s="491"/>
      <c r="J163" s="88"/>
      <c r="K163" s="75"/>
      <c r="L163" s="76"/>
      <c r="M163" s="41"/>
      <c r="N163" s="116"/>
      <c r="O163" s="40">
        <f t="shared" si="2"/>
        <v>0</v>
      </c>
      <c r="P163" s="75"/>
      <c r="Q163" s="32"/>
    </row>
    <row r="164" spans="1:17" ht="15.75">
      <c r="A164" s="490"/>
      <c r="B164" s="491"/>
      <c r="C164" s="493"/>
      <c r="D164" s="494"/>
      <c r="E164" s="495"/>
      <c r="F164" s="495"/>
      <c r="G164" s="75"/>
      <c r="H164" s="490"/>
      <c r="I164" s="491"/>
      <c r="J164" s="88"/>
      <c r="K164" s="75"/>
      <c r="L164" s="76"/>
      <c r="M164" s="41"/>
      <c r="N164" s="116"/>
      <c r="O164" s="40">
        <f t="shared" si="2"/>
        <v>0</v>
      </c>
      <c r="P164" s="75"/>
      <c r="Q164" s="32"/>
    </row>
    <row r="165" spans="1:17" ht="15.75">
      <c r="A165" s="490"/>
      <c r="B165" s="491"/>
      <c r="C165" s="493"/>
      <c r="D165" s="494"/>
      <c r="E165" s="495"/>
      <c r="F165" s="495"/>
      <c r="G165" s="75"/>
      <c r="H165" s="490"/>
      <c r="I165" s="491"/>
      <c r="J165" s="88"/>
      <c r="K165" s="75"/>
      <c r="L165" s="76"/>
      <c r="M165" s="41"/>
      <c r="N165" s="116"/>
      <c r="O165" s="40">
        <f t="shared" si="2"/>
        <v>0</v>
      </c>
      <c r="P165" s="75"/>
      <c r="Q165" s="32"/>
    </row>
    <row r="166" spans="1:17" ht="15.75">
      <c r="A166" s="490"/>
      <c r="B166" s="491"/>
      <c r="C166" s="493"/>
      <c r="D166" s="494"/>
      <c r="E166" s="495"/>
      <c r="F166" s="495"/>
      <c r="G166" s="75"/>
      <c r="H166" s="490"/>
      <c r="I166" s="491"/>
      <c r="J166" s="88"/>
      <c r="K166" s="75"/>
      <c r="L166" s="76"/>
      <c r="M166" s="41"/>
      <c r="N166" s="116"/>
      <c r="O166" s="40">
        <f t="shared" si="2"/>
        <v>0</v>
      </c>
      <c r="P166" s="75"/>
      <c r="Q166" s="32"/>
    </row>
    <row r="167" spans="1:17" ht="15.75">
      <c r="A167" s="490"/>
      <c r="B167" s="491"/>
      <c r="C167" s="493"/>
      <c r="D167" s="494"/>
      <c r="E167" s="495"/>
      <c r="F167" s="495"/>
      <c r="G167" s="75"/>
      <c r="H167" s="490"/>
      <c r="I167" s="491"/>
      <c r="J167" s="88"/>
      <c r="K167" s="75"/>
      <c r="L167" s="76"/>
      <c r="M167" s="41"/>
      <c r="N167" s="116"/>
      <c r="O167" s="40">
        <f t="shared" si="2"/>
        <v>0</v>
      </c>
      <c r="P167" s="75"/>
      <c r="Q167" s="32"/>
    </row>
    <row r="168" spans="1:17" ht="15.75">
      <c r="A168" s="490"/>
      <c r="B168" s="491"/>
      <c r="C168" s="493"/>
      <c r="D168" s="494"/>
      <c r="E168" s="495"/>
      <c r="F168" s="495"/>
      <c r="G168" s="75"/>
      <c r="H168" s="490"/>
      <c r="I168" s="491"/>
      <c r="J168" s="88"/>
      <c r="K168" s="75"/>
      <c r="L168" s="76"/>
      <c r="M168" s="41"/>
      <c r="N168" s="116"/>
      <c r="O168" s="40">
        <f t="shared" si="2"/>
        <v>0</v>
      </c>
      <c r="P168" s="75"/>
      <c r="Q168" s="32"/>
    </row>
    <row r="169" spans="1:17" ht="15.75">
      <c r="A169" s="490"/>
      <c r="B169" s="491"/>
      <c r="C169" s="493"/>
      <c r="D169" s="494"/>
      <c r="E169" s="495"/>
      <c r="F169" s="495"/>
      <c r="G169" s="75"/>
      <c r="H169" s="490"/>
      <c r="I169" s="491"/>
      <c r="J169" s="88"/>
      <c r="K169" s="75"/>
      <c r="L169" s="76"/>
      <c r="M169" s="41"/>
      <c r="N169" s="116"/>
      <c r="O169" s="40">
        <f t="shared" si="2"/>
        <v>0</v>
      </c>
      <c r="P169" s="75"/>
      <c r="Q169" s="32"/>
    </row>
    <row r="170" spans="1:17" ht="15.75">
      <c r="A170" s="490"/>
      <c r="B170" s="491"/>
      <c r="C170" s="493"/>
      <c r="D170" s="494"/>
      <c r="E170" s="495"/>
      <c r="F170" s="495"/>
      <c r="G170" s="75"/>
      <c r="H170" s="490"/>
      <c r="I170" s="491"/>
      <c r="J170" s="88"/>
      <c r="K170" s="75"/>
      <c r="L170" s="76"/>
      <c r="M170" s="41"/>
      <c r="N170" s="116"/>
      <c r="O170" s="40">
        <f t="shared" si="2"/>
        <v>0</v>
      </c>
      <c r="P170" s="75"/>
      <c r="Q170" s="32"/>
    </row>
    <row r="171" spans="1:17" ht="15.75">
      <c r="A171" s="490"/>
      <c r="B171" s="491"/>
      <c r="C171" s="493"/>
      <c r="D171" s="494"/>
      <c r="E171" s="495"/>
      <c r="F171" s="495"/>
      <c r="G171" s="75"/>
      <c r="H171" s="490"/>
      <c r="I171" s="491"/>
      <c r="J171" s="88"/>
      <c r="K171" s="75"/>
      <c r="L171" s="76"/>
      <c r="M171" s="41"/>
      <c r="N171" s="116"/>
      <c r="O171" s="40">
        <f t="shared" si="2"/>
        <v>0</v>
      </c>
      <c r="P171" s="75"/>
      <c r="Q171" s="32"/>
    </row>
    <row r="172" spans="1:17" ht="15.75">
      <c r="A172" s="490"/>
      <c r="B172" s="491"/>
      <c r="C172" s="493"/>
      <c r="D172" s="494"/>
      <c r="E172" s="495"/>
      <c r="F172" s="495"/>
      <c r="G172" s="75"/>
      <c r="H172" s="490"/>
      <c r="I172" s="491"/>
      <c r="J172" s="88"/>
      <c r="K172" s="75"/>
      <c r="L172" s="76"/>
      <c r="M172" s="41"/>
      <c r="N172" s="116"/>
      <c r="O172" s="40">
        <f t="shared" si="2"/>
        <v>0</v>
      </c>
      <c r="P172" s="75"/>
      <c r="Q172" s="32"/>
    </row>
    <row r="173" spans="1:17" ht="15.75">
      <c r="A173" s="490"/>
      <c r="B173" s="491"/>
      <c r="C173" s="493"/>
      <c r="D173" s="494"/>
      <c r="E173" s="495"/>
      <c r="F173" s="495"/>
      <c r="G173" s="75"/>
      <c r="H173" s="490"/>
      <c r="I173" s="491"/>
      <c r="J173" s="88"/>
      <c r="K173" s="75"/>
      <c r="L173" s="76"/>
      <c r="M173" s="41"/>
      <c r="N173" s="116"/>
      <c r="O173" s="40">
        <f t="shared" si="2"/>
        <v>0</v>
      </c>
      <c r="P173" s="75"/>
      <c r="Q173" s="32"/>
    </row>
    <row r="174" spans="1:17" ht="15.75">
      <c r="A174" s="490"/>
      <c r="B174" s="491"/>
      <c r="C174" s="493"/>
      <c r="D174" s="494"/>
      <c r="E174" s="495"/>
      <c r="F174" s="495"/>
      <c r="G174" s="75"/>
      <c r="H174" s="490"/>
      <c r="I174" s="491"/>
      <c r="J174" s="88"/>
      <c r="K174" s="75"/>
      <c r="L174" s="76"/>
      <c r="M174" s="41"/>
      <c r="N174" s="116"/>
      <c r="O174" s="40">
        <f t="shared" si="2"/>
        <v>0</v>
      </c>
      <c r="P174" s="75"/>
      <c r="Q174" s="32"/>
    </row>
    <row r="175" spans="1:17" ht="15.75">
      <c r="A175" s="490"/>
      <c r="B175" s="491"/>
      <c r="C175" s="493"/>
      <c r="D175" s="494"/>
      <c r="E175" s="495"/>
      <c r="F175" s="495"/>
      <c r="G175" s="75"/>
      <c r="H175" s="490"/>
      <c r="I175" s="491"/>
      <c r="J175" s="88"/>
      <c r="K175" s="75"/>
      <c r="L175" s="76"/>
      <c r="M175" s="41"/>
      <c r="N175" s="116"/>
      <c r="O175" s="40">
        <f t="shared" si="2"/>
        <v>0</v>
      </c>
      <c r="P175" s="75"/>
      <c r="Q175" s="32"/>
    </row>
    <row r="176" spans="1:17" ht="15.75">
      <c r="A176" s="490"/>
      <c r="B176" s="491"/>
      <c r="C176" s="493"/>
      <c r="D176" s="494"/>
      <c r="E176" s="495"/>
      <c r="F176" s="495"/>
      <c r="G176" s="75"/>
      <c r="H176" s="490"/>
      <c r="I176" s="491"/>
      <c r="J176" s="88"/>
      <c r="K176" s="75"/>
      <c r="L176" s="76"/>
      <c r="M176" s="41"/>
      <c r="N176" s="116"/>
      <c r="O176" s="40">
        <f t="shared" si="2"/>
        <v>0</v>
      </c>
      <c r="P176" s="75"/>
      <c r="Q176" s="32"/>
    </row>
    <row r="177" spans="1:17" ht="15.75">
      <c r="A177" s="490"/>
      <c r="B177" s="491"/>
      <c r="C177" s="493"/>
      <c r="D177" s="494"/>
      <c r="E177" s="495"/>
      <c r="F177" s="495"/>
      <c r="G177" s="75"/>
      <c r="H177" s="490"/>
      <c r="I177" s="491"/>
      <c r="J177" s="88"/>
      <c r="K177" s="75"/>
      <c r="L177" s="76"/>
      <c r="M177" s="41"/>
      <c r="N177" s="116"/>
      <c r="O177" s="40">
        <f t="shared" si="2"/>
        <v>0</v>
      </c>
      <c r="P177" s="75"/>
      <c r="Q177" s="32"/>
    </row>
    <row r="178" spans="1:17" ht="15.75">
      <c r="A178" s="490"/>
      <c r="B178" s="491"/>
      <c r="C178" s="493"/>
      <c r="D178" s="494"/>
      <c r="E178" s="495"/>
      <c r="F178" s="495"/>
      <c r="G178" s="75"/>
      <c r="H178" s="490"/>
      <c r="I178" s="491"/>
      <c r="J178" s="88"/>
      <c r="K178" s="75"/>
      <c r="L178" s="76"/>
      <c r="M178" s="41"/>
      <c r="N178" s="116"/>
      <c r="O178" s="40">
        <f t="shared" si="2"/>
        <v>0</v>
      </c>
      <c r="P178" s="75"/>
      <c r="Q178" s="32"/>
    </row>
    <row r="179" spans="1:17" ht="15.75">
      <c r="A179" s="490"/>
      <c r="B179" s="491"/>
      <c r="C179" s="493"/>
      <c r="D179" s="494"/>
      <c r="E179" s="495"/>
      <c r="F179" s="495"/>
      <c r="G179" s="75"/>
      <c r="H179" s="490"/>
      <c r="I179" s="491"/>
      <c r="J179" s="88"/>
      <c r="K179" s="75"/>
      <c r="L179" s="76"/>
      <c r="M179" s="41"/>
      <c r="N179" s="116"/>
      <c r="O179" s="40">
        <f t="shared" si="2"/>
        <v>0</v>
      </c>
      <c r="P179" s="75"/>
      <c r="Q179" s="32"/>
    </row>
    <row r="180" spans="1:17" ht="15.75">
      <c r="A180" s="490"/>
      <c r="B180" s="491"/>
      <c r="C180" s="493"/>
      <c r="D180" s="494"/>
      <c r="E180" s="495"/>
      <c r="F180" s="495"/>
      <c r="G180" s="75"/>
      <c r="H180" s="490"/>
      <c r="I180" s="491"/>
      <c r="J180" s="88"/>
      <c r="K180" s="75"/>
      <c r="L180" s="76"/>
      <c r="M180" s="41"/>
      <c r="N180" s="116"/>
      <c r="O180" s="40">
        <f t="shared" si="2"/>
        <v>0</v>
      </c>
      <c r="P180" s="75"/>
      <c r="Q180" s="32"/>
    </row>
    <row r="181" spans="1:17" ht="15.75">
      <c r="A181" s="490"/>
      <c r="B181" s="491"/>
      <c r="C181" s="493"/>
      <c r="D181" s="494"/>
      <c r="E181" s="495"/>
      <c r="F181" s="495"/>
      <c r="G181" s="75"/>
      <c r="H181" s="490"/>
      <c r="I181" s="491"/>
      <c r="J181" s="88"/>
      <c r="K181" s="75"/>
      <c r="L181" s="76"/>
      <c r="M181" s="41"/>
      <c r="N181" s="116"/>
      <c r="O181" s="40">
        <f t="shared" si="2"/>
        <v>0</v>
      </c>
      <c r="P181" s="75"/>
      <c r="Q181" s="32"/>
    </row>
    <row r="182" spans="1:17" ht="15.75">
      <c r="A182" s="490"/>
      <c r="B182" s="491"/>
      <c r="C182" s="493"/>
      <c r="D182" s="494"/>
      <c r="E182" s="495"/>
      <c r="F182" s="495"/>
      <c r="G182" s="75"/>
      <c r="H182" s="490"/>
      <c r="I182" s="491"/>
      <c r="J182" s="88"/>
      <c r="K182" s="75"/>
      <c r="L182" s="76"/>
      <c r="M182" s="41"/>
      <c r="N182" s="116"/>
      <c r="O182" s="40">
        <f t="shared" si="2"/>
        <v>0</v>
      </c>
      <c r="P182" s="75"/>
      <c r="Q182" s="32"/>
    </row>
    <row r="183" spans="1:17" ht="15.75">
      <c r="A183" s="490"/>
      <c r="B183" s="491"/>
      <c r="C183" s="493"/>
      <c r="D183" s="494"/>
      <c r="E183" s="495"/>
      <c r="F183" s="495"/>
      <c r="G183" s="75"/>
      <c r="H183" s="490"/>
      <c r="I183" s="491"/>
      <c r="J183" s="88"/>
      <c r="K183" s="75"/>
      <c r="L183" s="76"/>
      <c r="M183" s="41"/>
      <c r="N183" s="116"/>
      <c r="O183" s="40">
        <f t="shared" si="2"/>
        <v>0</v>
      </c>
      <c r="P183" s="75"/>
      <c r="Q183" s="32"/>
    </row>
    <row r="184" spans="1:17" ht="15.75">
      <c r="A184" s="490"/>
      <c r="B184" s="491"/>
      <c r="C184" s="493"/>
      <c r="D184" s="494"/>
      <c r="E184" s="495"/>
      <c r="F184" s="495"/>
      <c r="G184" s="75"/>
      <c r="H184" s="490"/>
      <c r="I184" s="491"/>
      <c r="J184" s="88"/>
      <c r="K184" s="75"/>
      <c r="L184" s="76"/>
      <c r="M184" s="41"/>
      <c r="N184" s="116"/>
      <c r="O184" s="40">
        <f t="shared" si="2"/>
        <v>0</v>
      </c>
      <c r="P184" s="75"/>
      <c r="Q184" s="32"/>
    </row>
    <row r="185" spans="1:17" ht="15.75">
      <c r="A185" s="490"/>
      <c r="B185" s="491"/>
      <c r="C185" s="493"/>
      <c r="D185" s="494"/>
      <c r="E185" s="495"/>
      <c r="F185" s="495"/>
      <c r="G185" s="75"/>
      <c r="H185" s="490"/>
      <c r="I185" s="491"/>
      <c r="J185" s="88"/>
      <c r="K185" s="75"/>
      <c r="L185" s="76"/>
      <c r="M185" s="41"/>
      <c r="N185" s="116"/>
      <c r="O185" s="40">
        <f t="shared" si="2"/>
        <v>0</v>
      </c>
      <c r="P185" s="75"/>
      <c r="Q185" s="32"/>
    </row>
    <row r="186" spans="1:17" ht="15.75">
      <c r="A186" s="490"/>
      <c r="B186" s="491"/>
      <c r="C186" s="493"/>
      <c r="D186" s="494"/>
      <c r="E186" s="495"/>
      <c r="F186" s="495"/>
      <c r="G186" s="75"/>
      <c r="H186" s="490"/>
      <c r="I186" s="491"/>
      <c r="J186" s="88"/>
      <c r="K186" s="75"/>
      <c r="L186" s="76"/>
      <c r="M186" s="41"/>
      <c r="N186" s="116"/>
      <c r="O186" s="40">
        <f t="shared" si="2"/>
        <v>0</v>
      </c>
      <c r="P186" s="75"/>
      <c r="Q186" s="32"/>
    </row>
    <row r="187" spans="1:17" ht="15.75">
      <c r="A187" s="490"/>
      <c r="B187" s="491"/>
      <c r="C187" s="493"/>
      <c r="D187" s="494"/>
      <c r="E187" s="495"/>
      <c r="F187" s="495"/>
      <c r="G187" s="75"/>
      <c r="H187" s="490"/>
      <c r="I187" s="491"/>
      <c r="J187" s="88"/>
      <c r="K187" s="75"/>
      <c r="L187" s="76"/>
      <c r="M187" s="41"/>
      <c r="N187" s="116"/>
      <c r="O187" s="40">
        <f t="shared" si="2"/>
        <v>0</v>
      </c>
      <c r="P187" s="75"/>
      <c r="Q187" s="32"/>
    </row>
    <row r="188" spans="1:17" ht="15.75">
      <c r="A188" s="490"/>
      <c r="B188" s="491"/>
      <c r="C188" s="493"/>
      <c r="D188" s="494"/>
      <c r="E188" s="495"/>
      <c r="F188" s="495"/>
      <c r="G188" s="75"/>
      <c r="H188" s="490"/>
      <c r="I188" s="491"/>
      <c r="J188" s="88"/>
      <c r="K188" s="75"/>
      <c r="L188" s="76"/>
      <c r="M188" s="41"/>
      <c r="N188" s="116"/>
      <c r="O188" s="40">
        <f t="shared" si="2"/>
        <v>0</v>
      </c>
      <c r="P188" s="75"/>
      <c r="Q188" s="32"/>
    </row>
    <row r="189" spans="1:17" ht="15.75">
      <c r="A189" s="490"/>
      <c r="B189" s="491"/>
      <c r="C189" s="493"/>
      <c r="D189" s="494"/>
      <c r="E189" s="495"/>
      <c r="F189" s="495"/>
      <c r="G189" s="75"/>
      <c r="H189" s="490"/>
      <c r="I189" s="491"/>
      <c r="J189" s="88"/>
      <c r="K189" s="75"/>
      <c r="L189" s="76"/>
      <c r="M189" s="41"/>
      <c r="N189" s="116"/>
      <c r="O189" s="40">
        <f t="shared" si="2"/>
        <v>0</v>
      </c>
      <c r="P189" s="75"/>
      <c r="Q189" s="32"/>
    </row>
    <row r="190" spans="1:17" ht="15.75">
      <c r="A190" s="490"/>
      <c r="B190" s="491"/>
      <c r="C190" s="493"/>
      <c r="D190" s="494"/>
      <c r="E190" s="495"/>
      <c r="F190" s="495"/>
      <c r="G190" s="75"/>
      <c r="H190" s="490"/>
      <c r="I190" s="491"/>
      <c r="J190" s="88"/>
      <c r="K190" s="75"/>
      <c r="L190" s="76"/>
      <c r="M190" s="41"/>
      <c r="N190" s="116"/>
      <c r="O190" s="40">
        <f t="shared" si="2"/>
        <v>0</v>
      </c>
      <c r="P190" s="75"/>
      <c r="Q190" s="32"/>
    </row>
    <row r="191" spans="1:17" ht="15.75">
      <c r="A191" s="490"/>
      <c r="B191" s="491"/>
      <c r="C191" s="493"/>
      <c r="D191" s="494"/>
      <c r="E191" s="495"/>
      <c r="F191" s="495"/>
      <c r="G191" s="75"/>
      <c r="H191" s="490"/>
      <c r="I191" s="491"/>
      <c r="J191" s="88"/>
      <c r="K191" s="75"/>
      <c r="L191" s="76"/>
      <c r="M191" s="41"/>
      <c r="N191" s="116"/>
      <c r="O191" s="40">
        <f t="shared" si="2"/>
        <v>0</v>
      </c>
      <c r="P191" s="75"/>
      <c r="Q191" s="32"/>
    </row>
    <row r="192" spans="1:17" ht="15.75">
      <c r="A192" s="490"/>
      <c r="B192" s="491"/>
      <c r="C192" s="493"/>
      <c r="D192" s="494"/>
      <c r="E192" s="495"/>
      <c r="F192" s="495"/>
      <c r="G192" s="75"/>
      <c r="H192" s="490"/>
      <c r="I192" s="491"/>
      <c r="J192" s="88"/>
      <c r="K192" s="75"/>
      <c r="L192" s="76"/>
      <c r="M192" s="41"/>
      <c r="N192" s="116"/>
      <c r="O192" s="40">
        <f t="shared" si="2"/>
        <v>0</v>
      </c>
      <c r="P192" s="75"/>
      <c r="Q192" s="32"/>
    </row>
    <row r="193" spans="1:17" ht="15.75">
      <c r="A193" s="490"/>
      <c r="B193" s="491"/>
      <c r="C193" s="493"/>
      <c r="D193" s="494"/>
      <c r="E193" s="495"/>
      <c r="F193" s="495"/>
      <c r="G193" s="75"/>
      <c r="H193" s="490"/>
      <c r="I193" s="491"/>
      <c r="J193" s="88"/>
      <c r="K193" s="75"/>
      <c r="L193" s="76"/>
      <c r="M193" s="41"/>
      <c r="N193" s="116"/>
      <c r="O193" s="40">
        <f t="shared" si="2"/>
        <v>0</v>
      </c>
      <c r="P193" s="75"/>
      <c r="Q193" s="32"/>
    </row>
    <row r="194" spans="1:17" ht="15.75">
      <c r="A194" s="490"/>
      <c r="B194" s="491"/>
      <c r="C194" s="493"/>
      <c r="D194" s="494"/>
      <c r="E194" s="495"/>
      <c r="F194" s="495"/>
      <c r="G194" s="75"/>
      <c r="H194" s="490"/>
      <c r="I194" s="491"/>
      <c r="J194" s="88"/>
      <c r="K194" s="75"/>
      <c r="L194" s="76"/>
      <c r="M194" s="41"/>
      <c r="N194" s="116"/>
      <c r="O194" s="40">
        <f t="shared" si="2"/>
        <v>0</v>
      </c>
      <c r="P194" s="75"/>
      <c r="Q194" s="32"/>
    </row>
    <row r="195" spans="1:17" ht="15.75">
      <c r="A195" s="490"/>
      <c r="B195" s="491"/>
      <c r="C195" s="493"/>
      <c r="D195" s="494"/>
      <c r="E195" s="495"/>
      <c r="F195" s="495"/>
      <c r="G195" s="75"/>
      <c r="H195" s="490"/>
      <c r="I195" s="491"/>
      <c r="J195" s="88"/>
      <c r="K195" s="75"/>
      <c r="L195" s="76"/>
      <c r="M195" s="41"/>
      <c r="N195" s="116"/>
      <c r="O195" s="40">
        <f t="shared" si="2"/>
        <v>0</v>
      </c>
      <c r="P195" s="75"/>
      <c r="Q195" s="32"/>
    </row>
    <row r="196" spans="1:17" ht="15.75">
      <c r="A196" s="490"/>
      <c r="B196" s="491"/>
      <c r="C196" s="493"/>
      <c r="D196" s="494"/>
      <c r="E196" s="495"/>
      <c r="F196" s="495"/>
      <c r="G196" s="75"/>
      <c r="H196" s="490"/>
      <c r="I196" s="491"/>
      <c r="J196" s="88"/>
      <c r="K196" s="75"/>
      <c r="L196" s="76"/>
      <c r="M196" s="41"/>
      <c r="N196" s="116"/>
      <c r="O196" s="40">
        <f t="shared" si="2"/>
        <v>0</v>
      </c>
      <c r="P196" s="75"/>
      <c r="Q196" s="32"/>
    </row>
    <row r="197" spans="1:17" ht="15.75">
      <c r="A197" s="490"/>
      <c r="B197" s="491"/>
      <c r="C197" s="493"/>
      <c r="D197" s="494"/>
      <c r="E197" s="495"/>
      <c r="F197" s="495"/>
      <c r="G197" s="75"/>
      <c r="H197" s="490"/>
      <c r="I197" s="491"/>
      <c r="J197" s="88"/>
      <c r="K197" s="75"/>
      <c r="L197" s="76"/>
      <c r="M197" s="41"/>
      <c r="N197" s="116"/>
      <c r="O197" s="40">
        <f t="shared" ref="O197:O260" si="3">$M197*$N197</f>
        <v>0</v>
      </c>
      <c r="P197" s="75"/>
      <c r="Q197" s="32"/>
    </row>
    <row r="198" spans="1:17" ht="15.75">
      <c r="A198" s="490"/>
      <c r="B198" s="491"/>
      <c r="C198" s="493"/>
      <c r="D198" s="494"/>
      <c r="E198" s="495"/>
      <c r="F198" s="495"/>
      <c r="G198" s="75"/>
      <c r="H198" s="490"/>
      <c r="I198" s="491"/>
      <c r="J198" s="88"/>
      <c r="K198" s="75"/>
      <c r="L198" s="76"/>
      <c r="M198" s="41"/>
      <c r="N198" s="116"/>
      <c r="O198" s="40">
        <f t="shared" si="3"/>
        <v>0</v>
      </c>
      <c r="P198" s="75"/>
      <c r="Q198" s="32"/>
    </row>
    <row r="199" spans="1:17" ht="15.75">
      <c r="A199" s="490"/>
      <c r="B199" s="491"/>
      <c r="C199" s="493"/>
      <c r="D199" s="494"/>
      <c r="E199" s="495"/>
      <c r="F199" s="495"/>
      <c r="G199" s="75"/>
      <c r="H199" s="490"/>
      <c r="I199" s="491"/>
      <c r="J199" s="88"/>
      <c r="K199" s="75"/>
      <c r="L199" s="76"/>
      <c r="M199" s="41"/>
      <c r="N199" s="116"/>
      <c r="O199" s="40">
        <f t="shared" si="3"/>
        <v>0</v>
      </c>
      <c r="P199" s="75"/>
      <c r="Q199" s="32"/>
    </row>
    <row r="200" spans="1:17" ht="15.75">
      <c r="A200" s="490"/>
      <c r="B200" s="491"/>
      <c r="C200" s="493"/>
      <c r="D200" s="494"/>
      <c r="E200" s="495"/>
      <c r="F200" s="495"/>
      <c r="G200" s="75"/>
      <c r="H200" s="490"/>
      <c r="I200" s="491"/>
      <c r="J200" s="88"/>
      <c r="K200" s="75"/>
      <c r="L200" s="76"/>
      <c r="M200" s="41"/>
      <c r="N200" s="116"/>
      <c r="O200" s="40">
        <f t="shared" si="3"/>
        <v>0</v>
      </c>
      <c r="P200" s="75"/>
      <c r="Q200" s="32"/>
    </row>
    <row r="201" spans="1:17" ht="15.75">
      <c r="A201" s="490"/>
      <c r="B201" s="491"/>
      <c r="C201" s="493"/>
      <c r="D201" s="494"/>
      <c r="E201" s="495"/>
      <c r="F201" s="495"/>
      <c r="G201" s="75"/>
      <c r="H201" s="490"/>
      <c r="I201" s="491"/>
      <c r="J201" s="88"/>
      <c r="K201" s="75"/>
      <c r="L201" s="76"/>
      <c r="M201" s="41"/>
      <c r="N201" s="116"/>
      <c r="O201" s="40">
        <f t="shared" si="3"/>
        <v>0</v>
      </c>
      <c r="P201" s="75"/>
      <c r="Q201" s="32"/>
    </row>
    <row r="202" spans="1:17" ht="15.75">
      <c r="A202" s="490"/>
      <c r="B202" s="491"/>
      <c r="C202" s="493"/>
      <c r="D202" s="494"/>
      <c r="E202" s="495"/>
      <c r="F202" s="495"/>
      <c r="G202" s="75"/>
      <c r="H202" s="490"/>
      <c r="I202" s="491"/>
      <c r="J202" s="88"/>
      <c r="K202" s="75"/>
      <c r="L202" s="76"/>
      <c r="M202" s="41"/>
      <c r="N202" s="116"/>
      <c r="O202" s="40">
        <f t="shared" si="3"/>
        <v>0</v>
      </c>
      <c r="P202" s="75"/>
      <c r="Q202" s="32"/>
    </row>
    <row r="203" spans="1:17" ht="15.75">
      <c r="A203" s="490"/>
      <c r="B203" s="491"/>
      <c r="C203" s="493"/>
      <c r="D203" s="494"/>
      <c r="E203" s="495"/>
      <c r="F203" s="495"/>
      <c r="G203" s="75"/>
      <c r="H203" s="490"/>
      <c r="I203" s="491"/>
      <c r="J203" s="88"/>
      <c r="K203" s="75"/>
      <c r="L203" s="76"/>
      <c r="M203" s="41"/>
      <c r="N203" s="116"/>
      <c r="O203" s="40">
        <f t="shared" si="3"/>
        <v>0</v>
      </c>
      <c r="P203" s="75"/>
      <c r="Q203" s="32"/>
    </row>
    <row r="204" spans="1:17" ht="15.75">
      <c r="A204" s="490"/>
      <c r="B204" s="491"/>
      <c r="C204" s="493"/>
      <c r="D204" s="494"/>
      <c r="E204" s="495"/>
      <c r="F204" s="495"/>
      <c r="G204" s="75"/>
      <c r="H204" s="490"/>
      <c r="I204" s="491"/>
      <c r="J204" s="88"/>
      <c r="K204" s="75"/>
      <c r="L204" s="76"/>
      <c r="M204" s="41"/>
      <c r="N204" s="116"/>
      <c r="O204" s="40">
        <f t="shared" si="3"/>
        <v>0</v>
      </c>
      <c r="P204" s="75"/>
      <c r="Q204" s="32"/>
    </row>
    <row r="205" spans="1:17" ht="15.75">
      <c r="A205" s="490"/>
      <c r="B205" s="491"/>
      <c r="C205" s="493"/>
      <c r="D205" s="494"/>
      <c r="E205" s="495"/>
      <c r="F205" s="495"/>
      <c r="G205" s="75"/>
      <c r="H205" s="490"/>
      <c r="I205" s="491"/>
      <c r="J205" s="88"/>
      <c r="K205" s="75"/>
      <c r="L205" s="76"/>
      <c r="M205" s="41"/>
      <c r="N205" s="116"/>
      <c r="O205" s="40">
        <f t="shared" si="3"/>
        <v>0</v>
      </c>
      <c r="P205" s="75"/>
      <c r="Q205" s="32"/>
    </row>
    <row r="206" spans="1:17" ht="15.75">
      <c r="A206" s="490"/>
      <c r="B206" s="491"/>
      <c r="C206" s="493"/>
      <c r="D206" s="494"/>
      <c r="E206" s="495"/>
      <c r="F206" s="495"/>
      <c r="G206" s="75"/>
      <c r="H206" s="490"/>
      <c r="I206" s="491"/>
      <c r="J206" s="88"/>
      <c r="K206" s="75"/>
      <c r="L206" s="76"/>
      <c r="M206" s="41"/>
      <c r="N206" s="116"/>
      <c r="O206" s="40">
        <f t="shared" si="3"/>
        <v>0</v>
      </c>
      <c r="P206" s="75"/>
      <c r="Q206" s="32"/>
    </row>
    <row r="207" spans="1:17" ht="15.75">
      <c r="A207" s="490"/>
      <c r="B207" s="491"/>
      <c r="C207" s="493"/>
      <c r="D207" s="494"/>
      <c r="E207" s="495"/>
      <c r="F207" s="495"/>
      <c r="G207" s="75"/>
      <c r="H207" s="490"/>
      <c r="I207" s="491"/>
      <c r="J207" s="88"/>
      <c r="K207" s="75"/>
      <c r="L207" s="76"/>
      <c r="M207" s="41"/>
      <c r="N207" s="116"/>
      <c r="O207" s="40">
        <f t="shared" si="3"/>
        <v>0</v>
      </c>
      <c r="P207" s="75"/>
      <c r="Q207" s="32"/>
    </row>
    <row r="208" spans="1:17" ht="15.75">
      <c r="A208" s="490"/>
      <c r="B208" s="491"/>
      <c r="C208" s="493"/>
      <c r="D208" s="494"/>
      <c r="E208" s="495"/>
      <c r="F208" s="495"/>
      <c r="G208" s="75"/>
      <c r="H208" s="490"/>
      <c r="I208" s="491"/>
      <c r="J208" s="88"/>
      <c r="K208" s="75"/>
      <c r="L208" s="76"/>
      <c r="M208" s="41"/>
      <c r="N208" s="116"/>
      <c r="O208" s="40">
        <f t="shared" si="3"/>
        <v>0</v>
      </c>
      <c r="P208" s="75"/>
      <c r="Q208" s="32"/>
    </row>
    <row r="209" spans="1:17" ht="15.75">
      <c r="A209" s="490"/>
      <c r="B209" s="491"/>
      <c r="C209" s="493"/>
      <c r="D209" s="494"/>
      <c r="E209" s="495"/>
      <c r="F209" s="495"/>
      <c r="G209" s="75"/>
      <c r="H209" s="490"/>
      <c r="I209" s="491"/>
      <c r="J209" s="88"/>
      <c r="K209" s="75"/>
      <c r="L209" s="76"/>
      <c r="M209" s="41"/>
      <c r="N209" s="116"/>
      <c r="O209" s="40">
        <f t="shared" si="3"/>
        <v>0</v>
      </c>
      <c r="P209" s="75"/>
      <c r="Q209" s="32"/>
    </row>
    <row r="210" spans="1:17" ht="15.75">
      <c r="A210" s="490"/>
      <c r="B210" s="491"/>
      <c r="C210" s="493"/>
      <c r="D210" s="494"/>
      <c r="E210" s="495"/>
      <c r="F210" s="495"/>
      <c r="G210" s="75"/>
      <c r="H210" s="490"/>
      <c r="I210" s="491"/>
      <c r="J210" s="88"/>
      <c r="K210" s="75"/>
      <c r="L210" s="76"/>
      <c r="M210" s="41"/>
      <c r="N210" s="116"/>
      <c r="O210" s="40">
        <f t="shared" si="3"/>
        <v>0</v>
      </c>
      <c r="P210" s="75"/>
      <c r="Q210" s="32"/>
    </row>
    <row r="211" spans="1:17" ht="15.75">
      <c r="A211" s="490"/>
      <c r="B211" s="491"/>
      <c r="C211" s="493"/>
      <c r="D211" s="494"/>
      <c r="E211" s="495"/>
      <c r="F211" s="495"/>
      <c r="G211" s="75"/>
      <c r="H211" s="490"/>
      <c r="I211" s="491"/>
      <c r="J211" s="88"/>
      <c r="K211" s="75"/>
      <c r="L211" s="76"/>
      <c r="M211" s="41"/>
      <c r="N211" s="116"/>
      <c r="O211" s="40">
        <f t="shared" si="3"/>
        <v>0</v>
      </c>
      <c r="P211" s="75"/>
      <c r="Q211" s="32"/>
    </row>
    <row r="212" spans="1:17" ht="15.75">
      <c r="A212" s="490"/>
      <c r="B212" s="491"/>
      <c r="C212" s="493"/>
      <c r="D212" s="494"/>
      <c r="E212" s="495"/>
      <c r="F212" s="495"/>
      <c r="G212" s="75"/>
      <c r="H212" s="490"/>
      <c r="I212" s="491"/>
      <c r="J212" s="88"/>
      <c r="K212" s="75"/>
      <c r="L212" s="76"/>
      <c r="M212" s="41"/>
      <c r="N212" s="116"/>
      <c r="O212" s="40">
        <f t="shared" si="3"/>
        <v>0</v>
      </c>
      <c r="P212" s="75"/>
      <c r="Q212" s="32"/>
    </row>
    <row r="213" spans="1:17" ht="15.75">
      <c r="A213" s="490"/>
      <c r="B213" s="491"/>
      <c r="C213" s="493"/>
      <c r="D213" s="494"/>
      <c r="E213" s="495"/>
      <c r="F213" s="495"/>
      <c r="G213" s="75"/>
      <c r="H213" s="490"/>
      <c r="I213" s="491"/>
      <c r="J213" s="88"/>
      <c r="K213" s="75"/>
      <c r="L213" s="76"/>
      <c r="M213" s="41"/>
      <c r="N213" s="116"/>
      <c r="O213" s="40">
        <f t="shared" si="3"/>
        <v>0</v>
      </c>
      <c r="P213" s="75"/>
      <c r="Q213" s="32"/>
    </row>
    <row r="214" spans="1:17" ht="15.75">
      <c r="A214" s="490"/>
      <c r="B214" s="491"/>
      <c r="C214" s="493"/>
      <c r="D214" s="494"/>
      <c r="E214" s="495"/>
      <c r="F214" s="495"/>
      <c r="G214" s="75"/>
      <c r="H214" s="490"/>
      <c r="I214" s="491"/>
      <c r="J214" s="88"/>
      <c r="K214" s="75"/>
      <c r="L214" s="76"/>
      <c r="M214" s="41"/>
      <c r="N214" s="116"/>
      <c r="O214" s="40">
        <f t="shared" si="3"/>
        <v>0</v>
      </c>
      <c r="P214" s="75"/>
      <c r="Q214" s="32"/>
    </row>
    <row r="215" spans="1:17" ht="15.75">
      <c r="A215" s="490"/>
      <c r="B215" s="491"/>
      <c r="C215" s="493"/>
      <c r="D215" s="494"/>
      <c r="E215" s="495"/>
      <c r="F215" s="495"/>
      <c r="G215" s="75"/>
      <c r="H215" s="490"/>
      <c r="I215" s="491"/>
      <c r="J215" s="88"/>
      <c r="K215" s="75"/>
      <c r="L215" s="76"/>
      <c r="M215" s="41"/>
      <c r="N215" s="116"/>
      <c r="O215" s="40">
        <f t="shared" si="3"/>
        <v>0</v>
      </c>
      <c r="P215" s="75"/>
      <c r="Q215" s="32"/>
    </row>
    <row r="216" spans="1:17" ht="15.75">
      <c r="A216" s="490"/>
      <c r="B216" s="491"/>
      <c r="C216" s="493"/>
      <c r="D216" s="494"/>
      <c r="E216" s="495"/>
      <c r="F216" s="495"/>
      <c r="G216" s="75"/>
      <c r="H216" s="490"/>
      <c r="I216" s="491"/>
      <c r="J216" s="88"/>
      <c r="K216" s="75"/>
      <c r="L216" s="76"/>
      <c r="M216" s="41"/>
      <c r="N216" s="116"/>
      <c r="O216" s="40">
        <f t="shared" si="3"/>
        <v>0</v>
      </c>
      <c r="P216" s="75"/>
      <c r="Q216" s="32"/>
    </row>
    <row r="217" spans="1:17" ht="15.75">
      <c r="A217" s="490"/>
      <c r="B217" s="491"/>
      <c r="C217" s="493"/>
      <c r="D217" s="494"/>
      <c r="E217" s="495"/>
      <c r="F217" s="495"/>
      <c r="G217" s="75"/>
      <c r="H217" s="490"/>
      <c r="I217" s="491"/>
      <c r="J217" s="88"/>
      <c r="K217" s="75"/>
      <c r="L217" s="76"/>
      <c r="M217" s="41"/>
      <c r="N217" s="116"/>
      <c r="O217" s="40">
        <f t="shared" si="3"/>
        <v>0</v>
      </c>
      <c r="P217" s="75"/>
      <c r="Q217" s="32"/>
    </row>
    <row r="218" spans="1:17" ht="15.75">
      <c r="A218" s="490"/>
      <c r="B218" s="491"/>
      <c r="C218" s="493"/>
      <c r="D218" s="494"/>
      <c r="E218" s="495"/>
      <c r="F218" s="495"/>
      <c r="G218" s="75"/>
      <c r="H218" s="490"/>
      <c r="I218" s="491"/>
      <c r="J218" s="88"/>
      <c r="K218" s="75"/>
      <c r="L218" s="76"/>
      <c r="M218" s="41"/>
      <c r="N218" s="116"/>
      <c r="O218" s="40">
        <f t="shared" si="3"/>
        <v>0</v>
      </c>
      <c r="P218" s="75"/>
      <c r="Q218" s="32"/>
    </row>
    <row r="219" spans="1:17" ht="15.75">
      <c r="A219" s="490"/>
      <c r="B219" s="491"/>
      <c r="C219" s="493"/>
      <c r="D219" s="494"/>
      <c r="E219" s="495"/>
      <c r="F219" s="495"/>
      <c r="G219" s="75"/>
      <c r="H219" s="490"/>
      <c r="I219" s="491"/>
      <c r="J219" s="88"/>
      <c r="K219" s="75"/>
      <c r="L219" s="76"/>
      <c r="M219" s="41"/>
      <c r="N219" s="116"/>
      <c r="O219" s="40">
        <f t="shared" si="3"/>
        <v>0</v>
      </c>
      <c r="P219" s="75"/>
      <c r="Q219" s="32"/>
    </row>
    <row r="220" spans="1:17" ht="15.75">
      <c r="A220" s="490"/>
      <c r="B220" s="491"/>
      <c r="C220" s="493"/>
      <c r="D220" s="494"/>
      <c r="E220" s="495"/>
      <c r="F220" s="495"/>
      <c r="G220" s="75"/>
      <c r="H220" s="490"/>
      <c r="I220" s="491"/>
      <c r="J220" s="88"/>
      <c r="K220" s="75"/>
      <c r="L220" s="76"/>
      <c r="M220" s="41"/>
      <c r="N220" s="116"/>
      <c r="O220" s="40">
        <f t="shared" si="3"/>
        <v>0</v>
      </c>
      <c r="P220" s="75"/>
      <c r="Q220" s="32"/>
    </row>
    <row r="221" spans="1:17" ht="15.75">
      <c r="A221" s="490"/>
      <c r="B221" s="491"/>
      <c r="C221" s="493"/>
      <c r="D221" s="494"/>
      <c r="E221" s="495"/>
      <c r="F221" s="495"/>
      <c r="G221" s="75"/>
      <c r="H221" s="490"/>
      <c r="I221" s="491"/>
      <c r="J221" s="88"/>
      <c r="K221" s="75"/>
      <c r="L221" s="76"/>
      <c r="M221" s="41"/>
      <c r="N221" s="116"/>
      <c r="O221" s="40">
        <f t="shared" si="3"/>
        <v>0</v>
      </c>
      <c r="P221" s="75"/>
      <c r="Q221" s="32"/>
    </row>
    <row r="222" spans="1:17" ht="15.75">
      <c r="A222" s="490"/>
      <c r="B222" s="491"/>
      <c r="C222" s="493"/>
      <c r="D222" s="494"/>
      <c r="E222" s="495"/>
      <c r="F222" s="495"/>
      <c r="G222" s="75"/>
      <c r="H222" s="490"/>
      <c r="I222" s="491"/>
      <c r="J222" s="88"/>
      <c r="K222" s="75"/>
      <c r="L222" s="76"/>
      <c r="M222" s="41"/>
      <c r="N222" s="116"/>
      <c r="O222" s="40">
        <f t="shared" si="3"/>
        <v>0</v>
      </c>
      <c r="P222" s="75"/>
      <c r="Q222" s="32"/>
    </row>
    <row r="223" spans="1:17" ht="15.75">
      <c r="A223" s="490"/>
      <c r="B223" s="491"/>
      <c r="C223" s="493"/>
      <c r="D223" s="494"/>
      <c r="E223" s="495"/>
      <c r="F223" s="495"/>
      <c r="G223" s="75"/>
      <c r="H223" s="490"/>
      <c r="I223" s="491"/>
      <c r="J223" s="88"/>
      <c r="K223" s="75"/>
      <c r="L223" s="76"/>
      <c r="M223" s="41"/>
      <c r="N223" s="116"/>
      <c r="O223" s="40">
        <f t="shared" si="3"/>
        <v>0</v>
      </c>
      <c r="P223" s="75"/>
      <c r="Q223" s="32"/>
    </row>
    <row r="224" spans="1:17" ht="15.75">
      <c r="A224" s="490"/>
      <c r="B224" s="491"/>
      <c r="C224" s="493"/>
      <c r="D224" s="494"/>
      <c r="E224" s="495"/>
      <c r="F224" s="495"/>
      <c r="G224" s="75"/>
      <c r="H224" s="490"/>
      <c r="I224" s="491"/>
      <c r="J224" s="88"/>
      <c r="K224" s="75"/>
      <c r="L224" s="76"/>
      <c r="M224" s="41"/>
      <c r="N224" s="116"/>
      <c r="O224" s="40">
        <f t="shared" si="3"/>
        <v>0</v>
      </c>
      <c r="P224" s="75"/>
      <c r="Q224" s="32"/>
    </row>
    <row r="225" spans="1:17" ht="15.75">
      <c r="A225" s="490"/>
      <c r="B225" s="491"/>
      <c r="C225" s="493"/>
      <c r="D225" s="494"/>
      <c r="E225" s="495"/>
      <c r="F225" s="495"/>
      <c r="G225" s="75"/>
      <c r="H225" s="490"/>
      <c r="I225" s="491"/>
      <c r="J225" s="88"/>
      <c r="K225" s="75"/>
      <c r="L225" s="76"/>
      <c r="M225" s="41"/>
      <c r="N225" s="116"/>
      <c r="O225" s="40">
        <f t="shared" si="3"/>
        <v>0</v>
      </c>
      <c r="P225" s="75"/>
      <c r="Q225" s="32"/>
    </row>
    <row r="226" spans="1:17" ht="15.75">
      <c r="A226" s="490"/>
      <c r="B226" s="491"/>
      <c r="C226" s="493"/>
      <c r="D226" s="494"/>
      <c r="E226" s="495"/>
      <c r="F226" s="495"/>
      <c r="G226" s="75"/>
      <c r="H226" s="490"/>
      <c r="I226" s="491"/>
      <c r="J226" s="88"/>
      <c r="K226" s="75"/>
      <c r="L226" s="76"/>
      <c r="M226" s="41"/>
      <c r="N226" s="116"/>
      <c r="O226" s="40">
        <f t="shared" si="3"/>
        <v>0</v>
      </c>
      <c r="P226" s="75"/>
      <c r="Q226" s="32"/>
    </row>
    <row r="227" spans="1:17" ht="15.75">
      <c r="A227" s="490"/>
      <c r="B227" s="491"/>
      <c r="C227" s="493"/>
      <c r="D227" s="494"/>
      <c r="E227" s="495"/>
      <c r="F227" s="495"/>
      <c r="G227" s="75"/>
      <c r="H227" s="490"/>
      <c r="I227" s="491"/>
      <c r="J227" s="88"/>
      <c r="K227" s="75"/>
      <c r="L227" s="76"/>
      <c r="M227" s="41"/>
      <c r="N227" s="116"/>
      <c r="O227" s="40">
        <f t="shared" si="3"/>
        <v>0</v>
      </c>
      <c r="P227" s="75"/>
      <c r="Q227" s="32"/>
    </row>
    <row r="228" spans="1:17" ht="15.75">
      <c r="A228" s="490"/>
      <c r="B228" s="491"/>
      <c r="C228" s="493"/>
      <c r="D228" s="494"/>
      <c r="E228" s="495"/>
      <c r="F228" s="495"/>
      <c r="G228" s="75"/>
      <c r="H228" s="490"/>
      <c r="I228" s="491"/>
      <c r="J228" s="88"/>
      <c r="K228" s="75"/>
      <c r="L228" s="76"/>
      <c r="M228" s="41"/>
      <c r="N228" s="116"/>
      <c r="O228" s="40">
        <f t="shared" si="3"/>
        <v>0</v>
      </c>
      <c r="P228" s="75"/>
      <c r="Q228" s="32"/>
    </row>
    <row r="229" spans="1:17" ht="15.75">
      <c r="A229" s="490"/>
      <c r="B229" s="491"/>
      <c r="C229" s="493"/>
      <c r="D229" s="494"/>
      <c r="E229" s="495"/>
      <c r="F229" s="495"/>
      <c r="G229" s="75"/>
      <c r="H229" s="490"/>
      <c r="I229" s="491"/>
      <c r="J229" s="88"/>
      <c r="K229" s="75"/>
      <c r="L229" s="76"/>
      <c r="M229" s="41"/>
      <c r="N229" s="116"/>
      <c r="O229" s="40">
        <f t="shared" si="3"/>
        <v>0</v>
      </c>
      <c r="P229" s="75"/>
      <c r="Q229" s="32"/>
    </row>
    <row r="230" spans="1:17" ht="15.75">
      <c r="A230" s="490"/>
      <c r="B230" s="491"/>
      <c r="C230" s="493"/>
      <c r="D230" s="494"/>
      <c r="E230" s="495"/>
      <c r="F230" s="495"/>
      <c r="G230" s="75"/>
      <c r="H230" s="490"/>
      <c r="I230" s="491"/>
      <c r="J230" s="88"/>
      <c r="K230" s="75"/>
      <c r="L230" s="76"/>
      <c r="M230" s="41"/>
      <c r="N230" s="116"/>
      <c r="O230" s="40">
        <f t="shared" si="3"/>
        <v>0</v>
      </c>
      <c r="P230" s="75"/>
      <c r="Q230" s="32"/>
    </row>
    <row r="231" spans="1:17" ht="15.75">
      <c r="A231" s="490"/>
      <c r="B231" s="491"/>
      <c r="C231" s="493"/>
      <c r="D231" s="494"/>
      <c r="E231" s="495"/>
      <c r="F231" s="495"/>
      <c r="G231" s="75"/>
      <c r="H231" s="490"/>
      <c r="I231" s="491"/>
      <c r="J231" s="88"/>
      <c r="K231" s="75"/>
      <c r="L231" s="76"/>
      <c r="M231" s="41"/>
      <c r="N231" s="116"/>
      <c r="O231" s="40">
        <f t="shared" si="3"/>
        <v>0</v>
      </c>
      <c r="P231" s="75"/>
      <c r="Q231" s="32"/>
    </row>
    <row r="232" spans="1:17" ht="15.75">
      <c r="A232" s="490"/>
      <c r="B232" s="491"/>
      <c r="C232" s="493"/>
      <c r="D232" s="494"/>
      <c r="E232" s="495"/>
      <c r="F232" s="495"/>
      <c r="G232" s="75"/>
      <c r="H232" s="490"/>
      <c r="I232" s="491"/>
      <c r="J232" s="88"/>
      <c r="K232" s="75"/>
      <c r="L232" s="76"/>
      <c r="M232" s="41"/>
      <c r="N232" s="116"/>
      <c r="O232" s="40">
        <f t="shared" si="3"/>
        <v>0</v>
      </c>
      <c r="P232" s="75"/>
      <c r="Q232" s="32"/>
    </row>
    <row r="233" spans="1:17" ht="15.75">
      <c r="A233" s="490"/>
      <c r="B233" s="491"/>
      <c r="C233" s="493"/>
      <c r="D233" s="494"/>
      <c r="E233" s="495"/>
      <c r="F233" s="495"/>
      <c r="G233" s="75"/>
      <c r="H233" s="490"/>
      <c r="I233" s="491"/>
      <c r="J233" s="88"/>
      <c r="K233" s="75"/>
      <c r="L233" s="76"/>
      <c r="M233" s="41"/>
      <c r="N233" s="116"/>
      <c r="O233" s="40">
        <f t="shared" si="3"/>
        <v>0</v>
      </c>
      <c r="P233" s="75"/>
      <c r="Q233" s="32"/>
    </row>
    <row r="234" spans="1:17" ht="15.75">
      <c r="A234" s="490"/>
      <c r="B234" s="491"/>
      <c r="C234" s="493"/>
      <c r="D234" s="494"/>
      <c r="E234" s="495"/>
      <c r="F234" s="495"/>
      <c r="G234" s="75"/>
      <c r="H234" s="490"/>
      <c r="I234" s="491"/>
      <c r="J234" s="88"/>
      <c r="K234" s="75"/>
      <c r="L234" s="76"/>
      <c r="M234" s="41"/>
      <c r="N234" s="116"/>
      <c r="O234" s="40">
        <f t="shared" si="3"/>
        <v>0</v>
      </c>
      <c r="P234" s="75"/>
      <c r="Q234" s="32"/>
    </row>
    <row r="235" spans="1:17" ht="15.75">
      <c r="A235" s="490"/>
      <c r="B235" s="491"/>
      <c r="C235" s="493"/>
      <c r="D235" s="494"/>
      <c r="E235" s="495"/>
      <c r="F235" s="495"/>
      <c r="G235" s="75"/>
      <c r="H235" s="490"/>
      <c r="I235" s="491"/>
      <c r="J235" s="88"/>
      <c r="K235" s="75"/>
      <c r="L235" s="76"/>
      <c r="M235" s="41"/>
      <c r="N235" s="116"/>
      <c r="O235" s="40">
        <f t="shared" si="3"/>
        <v>0</v>
      </c>
      <c r="P235" s="75"/>
      <c r="Q235" s="32"/>
    </row>
    <row r="236" spans="1:17" ht="15.75">
      <c r="A236" s="490"/>
      <c r="B236" s="491"/>
      <c r="C236" s="493"/>
      <c r="D236" s="494"/>
      <c r="E236" s="495"/>
      <c r="F236" s="495"/>
      <c r="G236" s="75"/>
      <c r="H236" s="490"/>
      <c r="I236" s="491"/>
      <c r="J236" s="88"/>
      <c r="K236" s="75"/>
      <c r="L236" s="76"/>
      <c r="M236" s="41"/>
      <c r="N236" s="116"/>
      <c r="O236" s="40">
        <f t="shared" si="3"/>
        <v>0</v>
      </c>
      <c r="P236" s="75"/>
      <c r="Q236" s="32"/>
    </row>
    <row r="237" spans="1:17" ht="15.75">
      <c r="A237" s="490"/>
      <c r="B237" s="491"/>
      <c r="C237" s="493"/>
      <c r="D237" s="494"/>
      <c r="E237" s="495"/>
      <c r="F237" s="495"/>
      <c r="G237" s="75"/>
      <c r="H237" s="490"/>
      <c r="I237" s="491"/>
      <c r="J237" s="88"/>
      <c r="K237" s="75"/>
      <c r="L237" s="76"/>
      <c r="M237" s="41"/>
      <c r="N237" s="116"/>
      <c r="O237" s="40">
        <f t="shared" si="3"/>
        <v>0</v>
      </c>
      <c r="P237" s="75"/>
      <c r="Q237" s="32"/>
    </row>
    <row r="238" spans="1:17" ht="15.75">
      <c r="A238" s="490"/>
      <c r="B238" s="491"/>
      <c r="C238" s="493"/>
      <c r="D238" s="494"/>
      <c r="E238" s="495"/>
      <c r="F238" s="495"/>
      <c r="G238" s="75"/>
      <c r="H238" s="490"/>
      <c r="I238" s="491"/>
      <c r="J238" s="88"/>
      <c r="K238" s="75"/>
      <c r="L238" s="76"/>
      <c r="M238" s="41"/>
      <c r="N238" s="116"/>
      <c r="O238" s="40">
        <f t="shared" si="3"/>
        <v>0</v>
      </c>
      <c r="P238" s="75"/>
      <c r="Q238" s="32"/>
    </row>
    <row r="239" spans="1:17" ht="15.75">
      <c r="A239" s="490"/>
      <c r="B239" s="491"/>
      <c r="C239" s="493"/>
      <c r="D239" s="494"/>
      <c r="E239" s="495"/>
      <c r="F239" s="495"/>
      <c r="G239" s="75"/>
      <c r="H239" s="490"/>
      <c r="I239" s="491"/>
      <c r="J239" s="88"/>
      <c r="K239" s="75"/>
      <c r="L239" s="76"/>
      <c r="M239" s="41"/>
      <c r="N239" s="116"/>
      <c r="O239" s="40">
        <f t="shared" si="3"/>
        <v>0</v>
      </c>
      <c r="P239" s="75"/>
      <c r="Q239" s="32"/>
    </row>
    <row r="240" spans="1:17" ht="15.75">
      <c r="A240" s="490"/>
      <c r="B240" s="491"/>
      <c r="C240" s="493"/>
      <c r="D240" s="494"/>
      <c r="E240" s="495"/>
      <c r="F240" s="495"/>
      <c r="G240" s="75"/>
      <c r="H240" s="490"/>
      <c r="I240" s="491"/>
      <c r="J240" s="88"/>
      <c r="K240" s="75"/>
      <c r="L240" s="76"/>
      <c r="M240" s="41"/>
      <c r="N240" s="116"/>
      <c r="O240" s="40">
        <f t="shared" si="3"/>
        <v>0</v>
      </c>
      <c r="P240" s="75"/>
      <c r="Q240" s="32"/>
    </row>
    <row r="241" spans="1:17" ht="15.75">
      <c r="A241" s="490"/>
      <c r="B241" s="491"/>
      <c r="C241" s="493"/>
      <c r="D241" s="494"/>
      <c r="E241" s="495"/>
      <c r="F241" s="495"/>
      <c r="G241" s="75"/>
      <c r="H241" s="490"/>
      <c r="I241" s="491"/>
      <c r="J241" s="88"/>
      <c r="K241" s="75"/>
      <c r="L241" s="76"/>
      <c r="M241" s="41"/>
      <c r="N241" s="116"/>
      <c r="O241" s="40">
        <f t="shared" si="3"/>
        <v>0</v>
      </c>
      <c r="P241" s="75"/>
      <c r="Q241" s="32"/>
    </row>
    <row r="242" spans="1:17" ht="15.75">
      <c r="A242" s="490"/>
      <c r="B242" s="491"/>
      <c r="C242" s="493"/>
      <c r="D242" s="494"/>
      <c r="E242" s="495"/>
      <c r="F242" s="495"/>
      <c r="G242" s="75"/>
      <c r="H242" s="490"/>
      <c r="I242" s="491"/>
      <c r="J242" s="88"/>
      <c r="K242" s="75"/>
      <c r="L242" s="76"/>
      <c r="M242" s="41"/>
      <c r="N242" s="116"/>
      <c r="O242" s="40">
        <f t="shared" si="3"/>
        <v>0</v>
      </c>
      <c r="P242" s="75"/>
      <c r="Q242" s="32"/>
    </row>
    <row r="243" spans="1:17" ht="15.75">
      <c r="A243" s="490"/>
      <c r="B243" s="491"/>
      <c r="C243" s="493"/>
      <c r="D243" s="494"/>
      <c r="E243" s="495"/>
      <c r="F243" s="495"/>
      <c r="G243" s="75"/>
      <c r="H243" s="490"/>
      <c r="I243" s="491"/>
      <c r="J243" s="88"/>
      <c r="K243" s="75"/>
      <c r="L243" s="76"/>
      <c r="M243" s="41"/>
      <c r="N243" s="116"/>
      <c r="O243" s="40">
        <f t="shared" si="3"/>
        <v>0</v>
      </c>
      <c r="P243" s="75"/>
      <c r="Q243" s="32"/>
    </row>
    <row r="244" spans="1:17" ht="15.75">
      <c r="A244" s="490"/>
      <c r="B244" s="491"/>
      <c r="C244" s="493"/>
      <c r="D244" s="494"/>
      <c r="E244" s="495"/>
      <c r="F244" s="495"/>
      <c r="G244" s="75"/>
      <c r="H244" s="490"/>
      <c r="I244" s="491"/>
      <c r="J244" s="88"/>
      <c r="K244" s="75"/>
      <c r="L244" s="76"/>
      <c r="M244" s="41"/>
      <c r="N244" s="116"/>
      <c r="O244" s="40">
        <f t="shared" si="3"/>
        <v>0</v>
      </c>
      <c r="P244" s="75"/>
      <c r="Q244" s="32"/>
    </row>
    <row r="245" spans="1:17" ht="15.75">
      <c r="A245" s="490"/>
      <c r="B245" s="491"/>
      <c r="C245" s="493"/>
      <c r="D245" s="494"/>
      <c r="E245" s="495"/>
      <c r="F245" s="495"/>
      <c r="G245" s="75"/>
      <c r="H245" s="490"/>
      <c r="I245" s="491"/>
      <c r="J245" s="88"/>
      <c r="K245" s="75"/>
      <c r="L245" s="76"/>
      <c r="M245" s="41"/>
      <c r="N245" s="116"/>
      <c r="O245" s="40">
        <f t="shared" si="3"/>
        <v>0</v>
      </c>
      <c r="P245" s="75"/>
      <c r="Q245" s="32"/>
    </row>
    <row r="246" spans="1:17" ht="15.75">
      <c r="A246" s="490"/>
      <c r="B246" s="491"/>
      <c r="C246" s="493"/>
      <c r="D246" s="494"/>
      <c r="E246" s="495"/>
      <c r="F246" s="495"/>
      <c r="G246" s="75"/>
      <c r="H246" s="490"/>
      <c r="I246" s="491"/>
      <c r="J246" s="88"/>
      <c r="K246" s="75"/>
      <c r="L246" s="76"/>
      <c r="M246" s="41"/>
      <c r="N246" s="116"/>
      <c r="O246" s="40">
        <f t="shared" si="3"/>
        <v>0</v>
      </c>
      <c r="P246" s="75"/>
      <c r="Q246" s="32"/>
    </row>
    <row r="247" spans="1:17" ht="15.75">
      <c r="A247" s="490"/>
      <c r="B247" s="491"/>
      <c r="C247" s="493"/>
      <c r="D247" s="494"/>
      <c r="E247" s="495"/>
      <c r="F247" s="495"/>
      <c r="G247" s="75"/>
      <c r="H247" s="490"/>
      <c r="I247" s="491"/>
      <c r="J247" s="88"/>
      <c r="K247" s="75"/>
      <c r="L247" s="76"/>
      <c r="M247" s="41"/>
      <c r="N247" s="116"/>
      <c r="O247" s="40">
        <f t="shared" si="3"/>
        <v>0</v>
      </c>
      <c r="P247" s="75"/>
      <c r="Q247" s="32"/>
    </row>
    <row r="248" spans="1:17" ht="15.75">
      <c r="A248" s="490"/>
      <c r="B248" s="491"/>
      <c r="C248" s="493"/>
      <c r="D248" s="494"/>
      <c r="E248" s="495"/>
      <c r="F248" s="495"/>
      <c r="G248" s="75"/>
      <c r="H248" s="490"/>
      <c r="I248" s="491"/>
      <c r="J248" s="88"/>
      <c r="K248" s="75"/>
      <c r="L248" s="76"/>
      <c r="M248" s="41"/>
      <c r="N248" s="116"/>
      <c r="O248" s="40">
        <f t="shared" si="3"/>
        <v>0</v>
      </c>
      <c r="P248" s="75"/>
      <c r="Q248" s="32"/>
    </row>
    <row r="249" spans="1:17" ht="15.75">
      <c r="A249" s="490"/>
      <c r="B249" s="491"/>
      <c r="C249" s="493"/>
      <c r="D249" s="494"/>
      <c r="E249" s="495"/>
      <c r="F249" s="495"/>
      <c r="G249" s="75"/>
      <c r="H249" s="490"/>
      <c r="I249" s="491"/>
      <c r="J249" s="88"/>
      <c r="K249" s="75"/>
      <c r="L249" s="76"/>
      <c r="M249" s="41"/>
      <c r="N249" s="116"/>
      <c r="O249" s="40">
        <f t="shared" si="3"/>
        <v>0</v>
      </c>
      <c r="P249" s="75"/>
      <c r="Q249" s="32"/>
    </row>
    <row r="250" spans="1:17" ht="15.75">
      <c r="A250" s="490"/>
      <c r="B250" s="491"/>
      <c r="C250" s="493"/>
      <c r="D250" s="494"/>
      <c r="E250" s="495"/>
      <c r="F250" s="495"/>
      <c r="G250" s="75"/>
      <c r="H250" s="490"/>
      <c r="I250" s="491"/>
      <c r="J250" s="88"/>
      <c r="K250" s="75"/>
      <c r="L250" s="76"/>
      <c r="M250" s="41"/>
      <c r="N250" s="116"/>
      <c r="O250" s="40">
        <f t="shared" si="3"/>
        <v>0</v>
      </c>
      <c r="P250" s="75"/>
      <c r="Q250" s="32"/>
    </row>
    <row r="251" spans="1:17" ht="15.75">
      <c r="A251" s="490"/>
      <c r="B251" s="491"/>
      <c r="C251" s="493"/>
      <c r="D251" s="494"/>
      <c r="E251" s="495"/>
      <c r="F251" s="495"/>
      <c r="G251" s="75"/>
      <c r="H251" s="490"/>
      <c r="I251" s="491"/>
      <c r="J251" s="88"/>
      <c r="K251" s="75"/>
      <c r="L251" s="76"/>
      <c r="M251" s="41"/>
      <c r="N251" s="116"/>
      <c r="O251" s="40">
        <f t="shared" si="3"/>
        <v>0</v>
      </c>
      <c r="P251" s="75"/>
      <c r="Q251" s="32"/>
    </row>
    <row r="252" spans="1:17" ht="15.75">
      <c r="A252" s="490"/>
      <c r="B252" s="491"/>
      <c r="C252" s="493"/>
      <c r="D252" s="494"/>
      <c r="E252" s="495"/>
      <c r="F252" s="495"/>
      <c r="G252" s="75"/>
      <c r="H252" s="490"/>
      <c r="I252" s="491"/>
      <c r="J252" s="88"/>
      <c r="K252" s="75"/>
      <c r="L252" s="76"/>
      <c r="M252" s="41"/>
      <c r="N252" s="116"/>
      <c r="O252" s="40">
        <f t="shared" si="3"/>
        <v>0</v>
      </c>
      <c r="P252" s="75"/>
      <c r="Q252" s="32"/>
    </row>
    <row r="253" spans="1:17" ht="15.75">
      <c r="A253" s="490"/>
      <c r="B253" s="491"/>
      <c r="C253" s="493"/>
      <c r="D253" s="494"/>
      <c r="E253" s="495"/>
      <c r="F253" s="495"/>
      <c r="G253" s="75"/>
      <c r="H253" s="490"/>
      <c r="I253" s="491"/>
      <c r="J253" s="88"/>
      <c r="K253" s="75"/>
      <c r="L253" s="76"/>
      <c r="M253" s="41"/>
      <c r="N253" s="116"/>
      <c r="O253" s="40">
        <f t="shared" si="3"/>
        <v>0</v>
      </c>
      <c r="P253" s="75"/>
      <c r="Q253" s="32"/>
    </row>
    <row r="254" spans="1:17" ht="15.75">
      <c r="A254" s="490"/>
      <c r="B254" s="491"/>
      <c r="C254" s="493"/>
      <c r="D254" s="494"/>
      <c r="E254" s="495"/>
      <c r="F254" s="495"/>
      <c r="G254" s="75"/>
      <c r="H254" s="490"/>
      <c r="I254" s="491"/>
      <c r="J254" s="88"/>
      <c r="K254" s="75"/>
      <c r="L254" s="76"/>
      <c r="M254" s="41"/>
      <c r="N254" s="116"/>
      <c r="O254" s="40">
        <f t="shared" si="3"/>
        <v>0</v>
      </c>
      <c r="P254" s="75"/>
      <c r="Q254" s="32"/>
    </row>
    <row r="255" spans="1:17" ht="15.75">
      <c r="A255" s="490"/>
      <c r="B255" s="491"/>
      <c r="C255" s="493"/>
      <c r="D255" s="494"/>
      <c r="E255" s="495"/>
      <c r="F255" s="495"/>
      <c r="G255" s="75"/>
      <c r="H255" s="490"/>
      <c r="I255" s="491"/>
      <c r="J255" s="88"/>
      <c r="K255" s="75"/>
      <c r="L255" s="76"/>
      <c r="M255" s="41"/>
      <c r="N255" s="116"/>
      <c r="O255" s="40">
        <f t="shared" si="3"/>
        <v>0</v>
      </c>
      <c r="P255" s="75"/>
      <c r="Q255" s="32"/>
    </row>
    <row r="256" spans="1:17" ht="15.75">
      <c r="A256" s="490"/>
      <c r="B256" s="491"/>
      <c r="C256" s="493"/>
      <c r="D256" s="494"/>
      <c r="E256" s="495"/>
      <c r="F256" s="495"/>
      <c r="G256" s="75"/>
      <c r="H256" s="490"/>
      <c r="I256" s="491"/>
      <c r="J256" s="88"/>
      <c r="K256" s="75"/>
      <c r="L256" s="76"/>
      <c r="M256" s="41"/>
      <c r="N256" s="116"/>
      <c r="O256" s="40">
        <f t="shared" si="3"/>
        <v>0</v>
      </c>
      <c r="P256" s="75"/>
      <c r="Q256" s="32"/>
    </row>
    <row r="257" spans="1:17" ht="15.75">
      <c r="A257" s="490"/>
      <c r="B257" s="491"/>
      <c r="C257" s="493"/>
      <c r="D257" s="494"/>
      <c r="E257" s="495"/>
      <c r="F257" s="495"/>
      <c r="G257" s="75"/>
      <c r="H257" s="490"/>
      <c r="I257" s="491"/>
      <c r="J257" s="88"/>
      <c r="K257" s="75"/>
      <c r="L257" s="76"/>
      <c r="M257" s="41"/>
      <c r="N257" s="116"/>
      <c r="O257" s="40">
        <f t="shared" si="3"/>
        <v>0</v>
      </c>
      <c r="P257" s="75"/>
      <c r="Q257" s="32"/>
    </row>
    <row r="258" spans="1:17" ht="15.75">
      <c r="A258" s="490"/>
      <c r="B258" s="491"/>
      <c r="C258" s="493"/>
      <c r="D258" s="494"/>
      <c r="E258" s="495"/>
      <c r="F258" s="495"/>
      <c r="G258" s="75"/>
      <c r="H258" s="490"/>
      <c r="I258" s="491"/>
      <c r="J258" s="88"/>
      <c r="K258" s="75"/>
      <c r="L258" s="76"/>
      <c r="M258" s="41"/>
      <c r="N258" s="116"/>
      <c r="O258" s="40">
        <f t="shared" si="3"/>
        <v>0</v>
      </c>
      <c r="P258" s="75"/>
      <c r="Q258" s="32"/>
    </row>
    <row r="259" spans="1:17" ht="15.75">
      <c r="A259" s="490"/>
      <c r="B259" s="491"/>
      <c r="C259" s="493"/>
      <c r="D259" s="494"/>
      <c r="E259" s="495"/>
      <c r="F259" s="495"/>
      <c r="G259" s="75"/>
      <c r="H259" s="490"/>
      <c r="I259" s="491"/>
      <c r="J259" s="88"/>
      <c r="K259" s="75"/>
      <c r="L259" s="76"/>
      <c r="M259" s="41"/>
      <c r="N259" s="116"/>
      <c r="O259" s="40">
        <f t="shared" si="3"/>
        <v>0</v>
      </c>
      <c r="P259" s="75"/>
      <c r="Q259" s="32"/>
    </row>
    <row r="260" spans="1:17" ht="15.75">
      <c r="A260" s="490"/>
      <c r="B260" s="491"/>
      <c r="C260" s="493"/>
      <c r="D260" s="494"/>
      <c r="E260" s="495"/>
      <c r="F260" s="495"/>
      <c r="G260" s="75"/>
      <c r="H260" s="490"/>
      <c r="I260" s="491"/>
      <c r="J260" s="88"/>
      <c r="K260" s="75"/>
      <c r="L260" s="76"/>
      <c r="M260" s="41"/>
      <c r="N260" s="116"/>
      <c r="O260" s="40">
        <f t="shared" si="3"/>
        <v>0</v>
      </c>
      <c r="P260" s="75"/>
      <c r="Q260" s="32"/>
    </row>
    <row r="261" spans="1:17" ht="15.75">
      <c r="A261" s="490"/>
      <c r="B261" s="491"/>
      <c r="C261" s="493"/>
      <c r="D261" s="494"/>
      <c r="E261" s="495"/>
      <c r="F261" s="495"/>
      <c r="G261" s="75"/>
      <c r="H261" s="490"/>
      <c r="I261" s="491"/>
      <c r="J261" s="88"/>
      <c r="K261" s="75"/>
      <c r="L261" s="76"/>
      <c r="M261" s="41"/>
      <c r="N261" s="116"/>
      <c r="O261" s="40">
        <f t="shared" ref="O261:O324" si="4">$M261*$N261</f>
        <v>0</v>
      </c>
      <c r="P261" s="75"/>
      <c r="Q261" s="32"/>
    </row>
    <row r="262" spans="1:17" ht="15.75">
      <c r="A262" s="490"/>
      <c r="B262" s="491"/>
      <c r="C262" s="493"/>
      <c r="D262" s="494"/>
      <c r="E262" s="495"/>
      <c r="F262" s="495"/>
      <c r="G262" s="75"/>
      <c r="H262" s="490"/>
      <c r="I262" s="491"/>
      <c r="J262" s="88"/>
      <c r="K262" s="75"/>
      <c r="L262" s="76"/>
      <c r="M262" s="41"/>
      <c r="N262" s="116"/>
      <c r="O262" s="40">
        <f t="shared" si="4"/>
        <v>0</v>
      </c>
      <c r="P262" s="75"/>
      <c r="Q262" s="32"/>
    </row>
    <row r="263" spans="1:17" ht="15.75">
      <c r="A263" s="490"/>
      <c r="B263" s="491"/>
      <c r="C263" s="493"/>
      <c r="D263" s="494"/>
      <c r="E263" s="495"/>
      <c r="F263" s="495"/>
      <c r="G263" s="75"/>
      <c r="H263" s="490"/>
      <c r="I263" s="491"/>
      <c r="J263" s="88"/>
      <c r="K263" s="75"/>
      <c r="L263" s="76"/>
      <c r="M263" s="41"/>
      <c r="N263" s="116"/>
      <c r="O263" s="40">
        <f t="shared" si="4"/>
        <v>0</v>
      </c>
      <c r="P263" s="75"/>
      <c r="Q263" s="32"/>
    </row>
    <row r="264" spans="1:17" ht="15.75">
      <c r="A264" s="490"/>
      <c r="B264" s="491"/>
      <c r="C264" s="493"/>
      <c r="D264" s="494"/>
      <c r="E264" s="495"/>
      <c r="F264" s="495"/>
      <c r="G264" s="75"/>
      <c r="H264" s="490"/>
      <c r="I264" s="491"/>
      <c r="J264" s="88"/>
      <c r="K264" s="75"/>
      <c r="L264" s="76"/>
      <c r="M264" s="41"/>
      <c r="N264" s="116"/>
      <c r="O264" s="40">
        <f t="shared" si="4"/>
        <v>0</v>
      </c>
      <c r="P264" s="75"/>
      <c r="Q264" s="32"/>
    </row>
    <row r="265" spans="1:17" ht="15.75">
      <c r="A265" s="490"/>
      <c r="B265" s="491"/>
      <c r="C265" s="493"/>
      <c r="D265" s="494"/>
      <c r="E265" s="495"/>
      <c r="F265" s="495"/>
      <c r="G265" s="75"/>
      <c r="H265" s="490"/>
      <c r="I265" s="491"/>
      <c r="J265" s="88"/>
      <c r="K265" s="75"/>
      <c r="L265" s="76"/>
      <c r="M265" s="41"/>
      <c r="N265" s="116"/>
      <c r="O265" s="40">
        <f t="shared" si="4"/>
        <v>0</v>
      </c>
      <c r="P265" s="75"/>
      <c r="Q265" s="32"/>
    </row>
    <row r="266" spans="1:17" ht="15.75">
      <c r="A266" s="490"/>
      <c r="B266" s="491"/>
      <c r="C266" s="493"/>
      <c r="D266" s="494"/>
      <c r="E266" s="495"/>
      <c r="F266" s="495"/>
      <c r="G266" s="75"/>
      <c r="H266" s="490"/>
      <c r="I266" s="491"/>
      <c r="J266" s="88"/>
      <c r="K266" s="75"/>
      <c r="L266" s="76"/>
      <c r="M266" s="41"/>
      <c r="N266" s="116"/>
      <c r="O266" s="40">
        <f t="shared" si="4"/>
        <v>0</v>
      </c>
      <c r="P266" s="75"/>
      <c r="Q266" s="32"/>
    </row>
    <row r="267" spans="1:17" ht="15.75">
      <c r="A267" s="490"/>
      <c r="B267" s="491"/>
      <c r="C267" s="493"/>
      <c r="D267" s="494"/>
      <c r="E267" s="495"/>
      <c r="F267" s="495"/>
      <c r="G267" s="75"/>
      <c r="H267" s="490"/>
      <c r="I267" s="491"/>
      <c r="J267" s="88"/>
      <c r="K267" s="75"/>
      <c r="L267" s="76"/>
      <c r="M267" s="41"/>
      <c r="N267" s="116"/>
      <c r="O267" s="40">
        <f t="shared" si="4"/>
        <v>0</v>
      </c>
      <c r="P267" s="75"/>
      <c r="Q267" s="32"/>
    </row>
    <row r="268" spans="1:17" ht="15.75">
      <c r="A268" s="490"/>
      <c r="B268" s="491"/>
      <c r="C268" s="493"/>
      <c r="D268" s="494"/>
      <c r="E268" s="495"/>
      <c r="F268" s="495"/>
      <c r="G268" s="75"/>
      <c r="H268" s="490"/>
      <c r="I268" s="491"/>
      <c r="J268" s="88"/>
      <c r="K268" s="75"/>
      <c r="L268" s="76"/>
      <c r="M268" s="41"/>
      <c r="N268" s="116"/>
      <c r="O268" s="40">
        <f t="shared" si="4"/>
        <v>0</v>
      </c>
      <c r="P268" s="75"/>
      <c r="Q268" s="32"/>
    </row>
    <row r="269" spans="1:17" ht="15.75">
      <c r="A269" s="490"/>
      <c r="B269" s="491"/>
      <c r="C269" s="493"/>
      <c r="D269" s="494"/>
      <c r="E269" s="495"/>
      <c r="F269" s="495"/>
      <c r="G269" s="75"/>
      <c r="H269" s="490"/>
      <c r="I269" s="491"/>
      <c r="J269" s="88"/>
      <c r="K269" s="75"/>
      <c r="L269" s="76"/>
      <c r="M269" s="41"/>
      <c r="N269" s="116"/>
      <c r="O269" s="40">
        <f t="shared" si="4"/>
        <v>0</v>
      </c>
      <c r="P269" s="75"/>
      <c r="Q269" s="32"/>
    </row>
    <row r="270" spans="1:17" ht="15.75">
      <c r="A270" s="490"/>
      <c r="B270" s="491"/>
      <c r="C270" s="493"/>
      <c r="D270" s="494"/>
      <c r="E270" s="495"/>
      <c r="F270" s="495"/>
      <c r="G270" s="75"/>
      <c r="H270" s="490"/>
      <c r="I270" s="491"/>
      <c r="J270" s="88"/>
      <c r="K270" s="75"/>
      <c r="L270" s="76"/>
      <c r="M270" s="41"/>
      <c r="N270" s="116"/>
      <c r="O270" s="40">
        <f t="shared" si="4"/>
        <v>0</v>
      </c>
      <c r="P270" s="75"/>
      <c r="Q270" s="32"/>
    </row>
    <row r="271" spans="1:17" ht="15.75">
      <c r="A271" s="490"/>
      <c r="B271" s="491"/>
      <c r="C271" s="493"/>
      <c r="D271" s="494"/>
      <c r="E271" s="495"/>
      <c r="F271" s="495"/>
      <c r="G271" s="75"/>
      <c r="H271" s="490"/>
      <c r="I271" s="491"/>
      <c r="J271" s="88"/>
      <c r="K271" s="75"/>
      <c r="L271" s="76"/>
      <c r="M271" s="41"/>
      <c r="N271" s="116"/>
      <c r="O271" s="40">
        <f t="shared" si="4"/>
        <v>0</v>
      </c>
      <c r="P271" s="75"/>
      <c r="Q271" s="32"/>
    </row>
    <row r="272" spans="1:17" ht="15.75">
      <c r="A272" s="490"/>
      <c r="B272" s="491"/>
      <c r="C272" s="493"/>
      <c r="D272" s="494"/>
      <c r="E272" s="495"/>
      <c r="F272" s="495"/>
      <c r="G272" s="75"/>
      <c r="H272" s="490"/>
      <c r="I272" s="491"/>
      <c r="J272" s="88"/>
      <c r="K272" s="75"/>
      <c r="L272" s="76"/>
      <c r="M272" s="41"/>
      <c r="N272" s="116"/>
      <c r="O272" s="40">
        <f t="shared" si="4"/>
        <v>0</v>
      </c>
      <c r="P272" s="75"/>
      <c r="Q272" s="32"/>
    </row>
    <row r="273" spans="1:17" ht="15.75">
      <c r="A273" s="490"/>
      <c r="B273" s="491"/>
      <c r="C273" s="493"/>
      <c r="D273" s="494"/>
      <c r="E273" s="495"/>
      <c r="F273" s="495"/>
      <c r="G273" s="75"/>
      <c r="H273" s="490"/>
      <c r="I273" s="491"/>
      <c r="J273" s="88"/>
      <c r="K273" s="75"/>
      <c r="L273" s="76"/>
      <c r="M273" s="41"/>
      <c r="N273" s="116"/>
      <c r="O273" s="40">
        <f t="shared" si="4"/>
        <v>0</v>
      </c>
      <c r="P273" s="75"/>
      <c r="Q273" s="32"/>
    </row>
    <row r="274" spans="1:17" ht="15.75">
      <c r="A274" s="490"/>
      <c r="B274" s="491"/>
      <c r="C274" s="493"/>
      <c r="D274" s="494"/>
      <c r="E274" s="495"/>
      <c r="F274" s="495"/>
      <c r="G274" s="75"/>
      <c r="H274" s="490"/>
      <c r="I274" s="491"/>
      <c r="J274" s="88"/>
      <c r="K274" s="75"/>
      <c r="L274" s="76"/>
      <c r="M274" s="41"/>
      <c r="N274" s="116"/>
      <c r="O274" s="40">
        <f t="shared" si="4"/>
        <v>0</v>
      </c>
      <c r="P274" s="75"/>
      <c r="Q274" s="32"/>
    </row>
    <row r="275" spans="1:17" ht="15.75">
      <c r="A275" s="490"/>
      <c r="B275" s="491"/>
      <c r="C275" s="493"/>
      <c r="D275" s="494"/>
      <c r="E275" s="495"/>
      <c r="F275" s="495"/>
      <c r="G275" s="75"/>
      <c r="H275" s="490"/>
      <c r="I275" s="491"/>
      <c r="J275" s="88"/>
      <c r="K275" s="75"/>
      <c r="L275" s="76"/>
      <c r="M275" s="41"/>
      <c r="N275" s="116"/>
      <c r="O275" s="40">
        <f t="shared" si="4"/>
        <v>0</v>
      </c>
      <c r="P275" s="75"/>
      <c r="Q275" s="32"/>
    </row>
    <row r="276" spans="1:17" ht="15.75">
      <c r="A276" s="490"/>
      <c r="B276" s="491"/>
      <c r="C276" s="493"/>
      <c r="D276" s="494"/>
      <c r="E276" s="495"/>
      <c r="F276" s="495"/>
      <c r="G276" s="75"/>
      <c r="H276" s="490"/>
      <c r="I276" s="491"/>
      <c r="J276" s="88"/>
      <c r="K276" s="75"/>
      <c r="L276" s="76"/>
      <c r="M276" s="41"/>
      <c r="N276" s="116"/>
      <c r="O276" s="40">
        <f t="shared" si="4"/>
        <v>0</v>
      </c>
      <c r="P276" s="75"/>
      <c r="Q276" s="32"/>
    </row>
    <row r="277" spans="1:17" ht="15.75">
      <c r="A277" s="490"/>
      <c r="B277" s="491"/>
      <c r="C277" s="493"/>
      <c r="D277" s="494"/>
      <c r="E277" s="495"/>
      <c r="F277" s="495"/>
      <c r="G277" s="75"/>
      <c r="H277" s="490"/>
      <c r="I277" s="491"/>
      <c r="J277" s="88"/>
      <c r="K277" s="75"/>
      <c r="L277" s="76"/>
      <c r="M277" s="41"/>
      <c r="N277" s="116"/>
      <c r="O277" s="40">
        <f t="shared" si="4"/>
        <v>0</v>
      </c>
      <c r="P277" s="75"/>
      <c r="Q277" s="32"/>
    </row>
    <row r="278" spans="1:17" ht="15.75">
      <c r="A278" s="490"/>
      <c r="B278" s="491"/>
      <c r="C278" s="493"/>
      <c r="D278" s="494"/>
      <c r="E278" s="495"/>
      <c r="F278" s="495"/>
      <c r="G278" s="75"/>
      <c r="H278" s="490"/>
      <c r="I278" s="491"/>
      <c r="J278" s="88"/>
      <c r="K278" s="75"/>
      <c r="L278" s="76"/>
      <c r="M278" s="41"/>
      <c r="N278" s="116"/>
      <c r="O278" s="40">
        <f t="shared" si="4"/>
        <v>0</v>
      </c>
      <c r="P278" s="75"/>
      <c r="Q278" s="32"/>
    </row>
    <row r="279" spans="1:17" ht="15.75">
      <c r="A279" s="490"/>
      <c r="B279" s="491"/>
      <c r="C279" s="493"/>
      <c r="D279" s="494"/>
      <c r="E279" s="495"/>
      <c r="F279" s="495"/>
      <c r="G279" s="75"/>
      <c r="H279" s="490"/>
      <c r="I279" s="491"/>
      <c r="J279" s="88"/>
      <c r="K279" s="75"/>
      <c r="L279" s="76"/>
      <c r="M279" s="41"/>
      <c r="N279" s="116"/>
      <c r="O279" s="40">
        <f t="shared" si="4"/>
        <v>0</v>
      </c>
      <c r="P279" s="75"/>
      <c r="Q279" s="32"/>
    </row>
    <row r="280" spans="1:17" ht="15.75">
      <c r="A280" s="490"/>
      <c r="B280" s="491"/>
      <c r="C280" s="493"/>
      <c r="D280" s="494"/>
      <c r="E280" s="495"/>
      <c r="F280" s="495"/>
      <c r="G280" s="75"/>
      <c r="H280" s="490"/>
      <c r="I280" s="491"/>
      <c r="J280" s="88"/>
      <c r="K280" s="75"/>
      <c r="L280" s="76"/>
      <c r="M280" s="41"/>
      <c r="N280" s="116"/>
      <c r="O280" s="40">
        <f t="shared" si="4"/>
        <v>0</v>
      </c>
      <c r="P280" s="75"/>
      <c r="Q280" s="32"/>
    </row>
    <row r="281" spans="1:17" ht="15.75">
      <c r="A281" s="490"/>
      <c r="B281" s="491"/>
      <c r="C281" s="493"/>
      <c r="D281" s="494"/>
      <c r="E281" s="495"/>
      <c r="F281" s="495"/>
      <c r="G281" s="75"/>
      <c r="H281" s="490"/>
      <c r="I281" s="491"/>
      <c r="J281" s="88"/>
      <c r="K281" s="75"/>
      <c r="L281" s="76"/>
      <c r="M281" s="41"/>
      <c r="N281" s="116"/>
      <c r="O281" s="40">
        <f t="shared" si="4"/>
        <v>0</v>
      </c>
      <c r="P281" s="75"/>
      <c r="Q281" s="32"/>
    </row>
    <row r="282" spans="1:17" ht="15.75">
      <c r="A282" s="490"/>
      <c r="B282" s="491"/>
      <c r="C282" s="493"/>
      <c r="D282" s="494"/>
      <c r="E282" s="495"/>
      <c r="F282" s="495"/>
      <c r="G282" s="75"/>
      <c r="H282" s="490"/>
      <c r="I282" s="491"/>
      <c r="J282" s="88"/>
      <c r="K282" s="75"/>
      <c r="L282" s="76"/>
      <c r="M282" s="41"/>
      <c r="N282" s="116"/>
      <c r="O282" s="40">
        <f t="shared" si="4"/>
        <v>0</v>
      </c>
      <c r="P282" s="75"/>
      <c r="Q282" s="32"/>
    </row>
    <row r="283" spans="1:17" ht="15.75">
      <c r="A283" s="490"/>
      <c r="B283" s="491"/>
      <c r="C283" s="493"/>
      <c r="D283" s="494"/>
      <c r="E283" s="495"/>
      <c r="F283" s="495"/>
      <c r="G283" s="75"/>
      <c r="H283" s="490"/>
      <c r="I283" s="491"/>
      <c r="J283" s="88"/>
      <c r="K283" s="75"/>
      <c r="L283" s="76"/>
      <c r="M283" s="41"/>
      <c r="N283" s="116"/>
      <c r="O283" s="40">
        <f t="shared" si="4"/>
        <v>0</v>
      </c>
      <c r="P283" s="75"/>
      <c r="Q283" s="32"/>
    </row>
    <row r="284" spans="1:17" ht="15.75">
      <c r="A284" s="490"/>
      <c r="B284" s="491"/>
      <c r="C284" s="493"/>
      <c r="D284" s="494"/>
      <c r="E284" s="495"/>
      <c r="F284" s="495"/>
      <c r="G284" s="75"/>
      <c r="H284" s="490"/>
      <c r="I284" s="491"/>
      <c r="J284" s="88"/>
      <c r="K284" s="75"/>
      <c r="L284" s="76"/>
      <c r="M284" s="41"/>
      <c r="N284" s="116"/>
      <c r="O284" s="40">
        <f t="shared" si="4"/>
        <v>0</v>
      </c>
      <c r="P284" s="75"/>
      <c r="Q284" s="32"/>
    </row>
    <row r="285" spans="1:17" ht="15.75">
      <c r="A285" s="490"/>
      <c r="B285" s="491"/>
      <c r="C285" s="493"/>
      <c r="D285" s="494"/>
      <c r="E285" s="495"/>
      <c r="F285" s="495"/>
      <c r="G285" s="75"/>
      <c r="H285" s="490"/>
      <c r="I285" s="491"/>
      <c r="J285" s="88"/>
      <c r="K285" s="75"/>
      <c r="L285" s="76"/>
      <c r="M285" s="41"/>
      <c r="N285" s="116"/>
      <c r="O285" s="40">
        <f t="shared" si="4"/>
        <v>0</v>
      </c>
      <c r="P285" s="75"/>
      <c r="Q285" s="32"/>
    </row>
    <row r="286" spans="1:17" ht="15.75">
      <c r="A286" s="490"/>
      <c r="B286" s="491"/>
      <c r="C286" s="493"/>
      <c r="D286" s="494"/>
      <c r="E286" s="495"/>
      <c r="F286" s="495"/>
      <c r="G286" s="75"/>
      <c r="H286" s="490"/>
      <c r="I286" s="491"/>
      <c r="J286" s="88"/>
      <c r="K286" s="75"/>
      <c r="L286" s="76"/>
      <c r="M286" s="41"/>
      <c r="N286" s="116"/>
      <c r="O286" s="40">
        <f t="shared" si="4"/>
        <v>0</v>
      </c>
      <c r="P286" s="75"/>
      <c r="Q286" s="32"/>
    </row>
    <row r="287" spans="1:17" ht="15.75">
      <c r="A287" s="490"/>
      <c r="B287" s="491"/>
      <c r="C287" s="493"/>
      <c r="D287" s="494"/>
      <c r="E287" s="495"/>
      <c r="F287" s="495"/>
      <c r="G287" s="75"/>
      <c r="H287" s="490"/>
      <c r="I287" s="491"/>
      <c r="J287" s="88"/>
      <c r="K287" s="75"/>
      <c r="L287" s="76"/>
      <c r="M287" s="41"/>
      <c r="N287" s="116"/>
      <c r="O287" s="40">
        <f t="shared" si="4"/>
        <v>0</v>
      </c>
      <c r="P287" s="75"/>
      <c r="Q287" s="32"/>
    </row>
    <row r="288" spans="1:17" ht="15.75">
      <c r="A288" s="490"/>
      <c r="B288" s="491"/>
      <c r="C288" s="493"/>
      <c r="D288" s="494"/>
      <c r="E288" s="495"/>
      <c r="F288" s="495"/>
      <c r="G288" s="75"/>
      <c r="H288" s="490"/>
      <c r="I288" s="491"/>
      <c r="J288" s="88"/>
      <c r="K288" s="75"/>
      <c r="L288" s="76"/>
      <c r="M288" s="41"/>
      <c r="N288" s="116"/>
      <c r="O288" s="40">
        <f t="shared" si="4"/>
        <v>0</v>
      </c>
      <c r="P288" s="75"/>
      <c r="Q288" s="32"/>
    </row>
    <row r="289" spans="1:17" ht="15.75">
      <c r="A289" s="490"/>
      <c r="B289" s="491"/>
      <c r="C289" s="493"/>
      <c r="D289" s="494"/>
      <c r="E289" s="495"/>
      <c r="F289" s="495"/>
      <c r="G289" s="75"/>
      <c r="H289" s="490"/>
      <c r="I289" s="491"/>
      <c r="J289" s="88"/>
      <c r="K289" s="75"/>
      <c r="L289" s="76"/>
      <c r="M289" s="41"/>
      <c r="N289" s="116"/>
      <c r="O289" s="40">
        <f t="shared" si="4"/>
        <v>0</v>
      </c>
      <c r="P289" s="75"/>
      <c r="Q289" s="32"/>
    </row>
    <row r="290" spans="1:17" ht="15.75">
      <c r="A290" s="490"/>
      <c r="B290" s="491"/>
      <c r="C290" s="493"/>
      <c r="D290" s="494"/>
      <c r="E290" s="495"/>
      <c r="F290" s="495"/>
      <c r="G290" s="75"/>
      <c r="H290" s="490"/>
      <c r="I290" s="491"/>
      <c r="J290" s="88"/>
      <c r="K290" s="75"/>
      <c r="L290" s="76"/>
      <c r="M290" s="41"/>
      <c r="N290" s="116"/>
      <c r="O290" s="40">
        <f t="shared" si="4"/>
        <v>0</v>
      </c>
      <c r="P290" s="75"/>
      <c r="Q290" s="32"/>
    </row>
    <row r="291" spans="1:17" ht="15.75">
      <c r="A291" s="490"/>
      <c r="B291" s="491"/>
      <c r="C291" s="493"/>
      <c r="D291" s="494"/>
      <c r="E291" s="495"/>
      <c r="F291" s="495"/>
      <c r="G291" s="75"/>
      <c r="H291" s="490"/>
      <c r="I291" s="491"/>
      <c r="J291" s="88"/>
      <c r="K291" s="75"/>
      <c r="L291" s="76"/>
      <c r="M291" s="41"/>
      <c r="N291" s="116"/>
      <c r="O291" s="40">
        <f t="shared" si="4"/>
        <v>0</v>
      </c>
      <c r="P291" s="75"/>
      <c r="Q291" s="32"/>
    </row>
    <row r="292" spans="1:17" ht="15.75">
      <c r="A292" s="490"/>
      <c r="B292" s="491"/>
      <c r="C292" s="493"/>
      <c r="D292" s="494"/>
      <c r="E292" s="495"/>
      <c r="F292" s="495"/>
      <c r="G292" s="75"/>
      <c r="H292" s="490"/>
      <c r="I292" s="491"/>
      <c r="J292" s="88"/>
      <c r="K292" s="75"/>
      <c r="L292" s="76"/>
      <c r="M292" s="41"/>
      <c r="N292" s="116"/>
      <c r="O292" s="40">
        <f t="shared" si="4"/>
        <v>0</v>
      </c>
      <c r="P292" s="75"/>
      <c r="Q292" s="32"/>
    </row>
    <row r="293" spans="1:17" ht="15.75">
      <c r="A293" s="490"/>
      <c r="B293" s="491"/>
      <c r="C293" s="493"/>
      <c r="D293" s="494"/>
      <c r="E293" s="495"/>
      <c r="F293" s="495"/>
      <c r="G293" s="75"/>
      <c r="H293" s="490"/>
      <c r="I293" s="491"/>
      <c r="J293" s="88"/>
      <c r="K293" s="75"/>
      <c r="L293" s="76"/>
      <c r="M293" s="41"/>
      <c r="N293" s="116"/>
      <c r="O293" s="40">
        <f t="shared" si="4"/>
        <v>0</v>
      </c>
      <c r="P293" s="75"/>
      <c r="Q293" s="32"/>
    </row>
    <row r="294" spans="1:17" ht="15.75">
      <c r="A294" s="490"/>
      <c r="B294" s="491"/>
      <c r="C294" s="493"/>
      <c r="D294" s="494"/>
      <c r="E294" s="495"/>
      <c r="F294" s="495"/>
      <c r="G294" s="75"/>
      <c r="H294" s="490"/>
      <c r="I294" s="491"/>
      <c r="J294" s="88"/>
      <c r="K294" s="75"/>
      <c r="L294" s="76"/>
      <c r="M294" s="41"/>
      <c r="N294" s="116"/>
      <c r="O294" s="40">
        <f t="shared" si="4"/>
        <v>0</v>
      </c>
      <c r="P294" s="75"/>
      <c r="Q294" s="32"/>
    </row>
    <row r="295" spans="1:17" ht="15.75">
      <c r="A295" s="490"/>
      <c r="B295" s="491"/>
      <c r="C295" s="493"/>
      <c r="D295" s="494"/>
      <c r="E295" s="495"/>
      <c r="F295" s="495"/>
      <c r="G295" s="75"/>
      <c r="H295" s="490"/>
      <c r="I295" s="491"/>
      <c r="J295" s="88"/>
      <c r="K295" s="75"/>
      <c r="L295" s="76"/>
      <c r="M295" s="41"/>
      <c r="N295" s="116"/>
      <c r="O295" s="40">
        <f t="shared" si="4"/>
        <v>0</v>
      </c>
      <c r="P295" s="75"/>
      <c r="Q295" s="32"/>
    </row>
    <row r="296" spans="1:17" ht="15.75">
      <c r="A296" s="490"/>
      <c r="B296" s="491"/>
      <c r="C296" s="493"/>
      <c r="D296" s="494"/>
      <c r="E296" s="495"/>
      <c r="F296" s="495"/>
      <c r="G296" s="75"/>
      <c r="H296" s="490"/>
      <c r="I296" s="491"/>
      <c r="J296" s="88"/>
      <c r="K296" s="75"/>
      <c r="L296" s="76"/>
      <c r="M296" s="41"/>
      <c r="N296" s="116"/>
      <c r="O296" s="40">
        <f t="shared" si="4"/>
        <v>0</v>
      </c>
      <c r="P296" s="75"/>
      <c r="Q296" s="32"/>
    </row>
    <row r="297" spans="1:17" ht="15.75">
      <c r="A297" s="490"/>
      <c r="B297" s="491"/>
      <c r="C297" s="493"/>
      <c r="D297" s="494"/>
      <c r="E297" s="495"/>
      <c r="F297" s="495"/>
      <c r="G297" s="75"/>
      <c r="H297" s="490"/>
      <c r="I297" s="491"/>
      <c r="J297" s="88"/>
      <c r="K297" s="75"/>
      <c r="L297" s="76"/>
      <c r="M297" s="41"/>
      <c r="N297" s="116"/>
      <c r="O297" s="40">
        <f t="shared" si="4"/>
        <v>0</v>
      </c>
      <c r="P297" s="75"/>
      <c r="Q297" s="32"/>
    </row>
    <row r="298" spans="1:17" ht="15.75">
      <c r="A298" s="490"/>
      <c r="B298" s="491"/>
      <c r="C298" s="493"/>
      <c r="D298" s="494"/>
      <c r="E298" s="495"/>
      <c r="F298" s="495"/>
      <c r="G298" s="75"/>
      <c r="H298" s="490"/>
      <c r="I298" s="491"/>
      <c r="J298" s="88"/>
      <c r="K298" s="75"/>
      <c r="L298" s="76"/>
      <c r="M298" s="41"/>
      <c r="N298" s="116"/>
      <c r="O298" s="40">
        <f t="shared" si="4"/>
        <v>0</v>
      </c>
      <c r="P298" s="75"/>
      <c r="Q298" s="32"/>
    </row>
    <row r="299" spans="1:17" ht="15.75">
      <c r="A299" s="490"/>
      <c r="B299" s="491"/>
      <c r="C299" s="493"/>
      <c r="D299" s="494"/>
      <c r="E299" s="495"/>
      <c r="F299" s="495"/>
      <c r="G299" s="75"/>
      <c r="H299" s="490"/>
      <c r="I299" s="491"/>
      <c r="J299" s="88"/>
      <c r="K299" s="75"/>
      <c r="L299" s="76"/>
      <c r="M299" s="41"/>
      <c r="N299" s="116"/>
      <c r="O299" s="40">
        <f t="shared" si="4"/>
        <v>0</v>
      </c>
      <c r="P299" s="75"/>
      <c r="Q299" s="32"/>
    </row>
    <row r="300" spans="1:17" ht="15.75">
      <c r="A300" s="490"/>
      <c r="B300" s="491"/>
      <c r="C300" s="493"/>
      <c r="D300" s="494"/>
      <c r="E300" s="495"/>
      <c r="F300" s="495"/>
      <c r="G300" s="75"/>
      <c r="H300" s="490"/>
      <c r="I300" s="491"/>
      <c r="J300" s="88"/>
      <c r="K300" s="75"/>
      <c r="L300" s="76"/>
      <c r="M300" s="41"/>
      <c r="N300" s="116"/>
      <c r="O300" s="40">
        <f t="shared" si="4"/>
        <v>0</v>
      </c>
      <c r="P300" s="75"/>
      <c r="Q300" s="32"/>
    </row>
    <row r="301" spans="1:17" ht="15.75">
      <c r="A301" s="490"/>
      <c r="B301" s="491"/>
      <c r="C301" s="493"/>
      <c r="D301" s="494"/>
      <c r="E301" s="495"/>
      <c r="F301" s="495"/>
      <c r="G301" s="75"/>
      <c r="H301" s="490"/>
      <c r="I301" s="491"/>
      <c r="J301" s="88"/>
      <c r="K301" s="75"/>
      <c r="L301" s="76"/>
      <c r="M301" s="41"/>
      <c r="N301" s="116"/>
      <c r="O301" s="40">
        <f t="shared" si="4"/>
        <v>0</v>
      </c>
      <c r="P301" s="75"/>
      <c r="Q301" s="32"/>
    </row>
    <row r="302" spans="1:17" ht="15.75">
      <c r="A302" s="490"/>
      <c r="B302" s="491"/>
      <c r="C302" s="493"/>
      <c r="D302" s="494"/>
      <c r="E302" s="495"/>
      <c r="F302" s="495"/>
      <c r="G302" s="75"/>
      <c r="H302" s="490"/>
      <c r="I302" s="491"/>
      <c r="J302" s="88"/>
      <c r="K302" s="75"/>
      <c r="L302" s="76"/>
      <c r="M302" s="41"/>
      <c r="N302" s="116"/>
      <c r="O302" s="40">
        <f t="shared" si="4"/>
        <v>0</v>
      </c>
      <c r="P302" s="75"/>
      <c r="Q302" s="32"/>
    </row>
    <row r="303" spans="1:17" ht="15.75">
      <c r="A303" s="490"/>
      <c r="B303" s="491"/>
      <c r="C303" s="493"/>
      <c r="D303" s="494"/>
      <c r="E303" s="495"/>
      <c r="F303" s="495"/>
      <c r="G303" s="75"/>
      <c r="H303" s="490"/>
      <c r="I303" s="491"/>
      <c r="J303" s="88"/>
      <c r="K303" s="75"/>
      <c r="L303" s="76"/>
      <c r="M303" s="41"/>
      <c r="N303" s="116"/>
      <c r="O303" s="40">
        <f t="shared" si="4"/>
        <v>0</v>
      </c>
      <c r="P303" s="75"/>
      <c r="Q303" s="32"/>
    </row>
    <row r="304" spans="1:17" ht="15.75">
      <c r="A304" s="490"/>
      <c r="B304" s="491"/>
      <c r="C304" s="493"/>
      <c r="D304" s="494"/>
      <c r="E304" s="495"/>
      <c r="F304" s="495"/>
      <c r="G304" s="75"/>
      <c r="H304" s="490"/>
      <c r="I304" s="491"/>
      <c r="J304" s="88"/>
      <c r="K304" s="75"/>
      <c r="L304" s="76"/>
      <c r="M304" s="41"/>
      <c r="N304" s="116"/>
      <c r="O304" s="40">
        <f t="shared" si="4"/>
        <v>0</v>
      </c>
      <c r="P304" s="75"/>
      <c r="Q304" s="32"/>
    </row>
    <row r="305" spans="1:17" ht="15.75">
      <c r="A305" s="490"/>
      <c r="B305" s="491"/>
      <c r="C305" s="493"/>
      <c r="D305" s="494"/>
      <c r="E305" s="495"/>
      <c r="F305" s="495"/>
      <c r="G305" s="75"/>
      <c r="H305" s="490"/>
      <c r="I305" s="491"/>
      <c r="J305" s="88"/>
      <c r="K305" s="75"/>
      <c r="L305" s="76"/>
      <c r="M305" s="41"/>
      <c r="N305" s="116"/>
      <c r="O305" s="40">
        <f t="shared" si="4"/>
        <v>0</v>
      </c>
      <c r="P305" s="75"/>
      <c r="Q305" s="32"/>
    </row>
    <row r="306" spans="1:17" ht="15.75">
      <c r="A306" s="490"/>
      <c r="B306" s="491"/>
      <c r="C306" s="493"/>
      <c r="D306" s="494"/>
      <c r="E306" s="495"/>
      <c r="F306" s="495"/>
      <c r="G306" s="75"/>
      <c r="H306" s="490"/>
      <c r="I306" s="491"/>
      <c r="J306" s="88"/>
      <c r="K306" s="75"/>
      <c r="L306" s="76"/>
      <c r="M306" s="41"/>
      <c r="N306" s="116"/>
      <c r="O306" s="40">
        <f t="shared" si="4"/>
        <v>0</v>
      </c>
      <c r="P306" s="75"/>
      <c r="Q306" s="32"/>
    </row>
    <row r="307" spans="1:17" ht="15.75">
      <c r="A307" s="490"/>
      <c r="B307" s="491"/>
      <c r="C307" s="493"/>
      <c r="D307" s="494"/>
      <c r="E307" s="495"/>
      <c r="F307" s="495"/>
      <c r="G307" s="75"/>
      <c r="H307" s="490"/>
      <c r="I307" s="491"/>
      <c r="J307" s="88"/>
      <c r="K307" s="75"/>
      <c r="L307" s="76"/>
      <c r="M307" s="41"/>
      <c r="N307" s="116"/>
      <c r="O307" s="40">
        <f t="shared" si="4"/>
        <v>0</v>
      </c>
      <c r="P307" s="75"/>
      <c r="Q307" s="32"/>
    </row>
    <row r="308" spans="1:17" ht="15.75">
      <c r="A308" s="490"/>
      <c r="B308" s="491"/>
      <c r="C308" s="493"/>
      <c r="D308" s="494"/>
      <c r="E308" s="495"/>
      <c r="F308" s="495"/>
      <c r="G308" s="75"/>
      <c r="H308" s="490"/>
      <c r="I308" s="491"/>
      <c r="J308" s="88"/>
      <c r="K308" s="75"/>
      <c r="L308" s="76"/>
      <c r="M308" s="41"/>
      <c r="N308" s="116"/>
      <c r="O308" s="40">
        <f t="shared" si="4"/>
        <v>0</v>
      </c>
      <c r="P308" s="75"/>
      <c r="Q308" s="32"/>
    </row>
    <row r="309" spans="1:17" ht="15.75">
      <c r="A309" s="490"/>
      <c r="B309" s="491"/>
      <c r="C309" s="493"/>
      <c r="D309" s="494"/>
      <c r="E309" s="495"/>
      <c r="F309" s="495"/>
      <c r="G309" s="75"/>
      <c r="H309" s="490"/>
      <c r="I309" s="491"/>
      <c r="J309" s="88"/>
      <c r="K309" s="75"/>
      <c r="L309" s="76"/>
      <c r="M309" s="41"/>
      <c r="N309" s="116"/>
      <c r="O309" s="40">
        <f t="shared" si="4"/>
        <v>0</v>
      </c>
      <c r="P309" s="75"/>
      <c r="Q309" s="32"/>
    </row>
    <row r="310" spans="1:17" ht="15.75">
      <c r="A310" s="490"/>
      <c r="B310" s="491"/>
      <c r="C310" s="493"/>
      <c r="D310" s="494"/>
      <c r="E310" s="495"/>
      <c r="F310" s="495"/>
      <c r="G310" s="75"/>
      <c r="H310" s="490"/>
      <c r="I310" s="491"/>
      <c r="J310" s="88"/>
      <c r="K310" s="75"/>
      <c r="L310" s="76"/>
      <c r="M310" s="41"/>
      <c r="N310" s="116"/>
      <c r="O310" s="40">
        <f t="shared" si="4"/>
        <v>0</v>
      </c>
      <c r="P310" s="75"/>
      <c r="Q310" s="32"/>
    </row>
    <row r="311" spans="1:17" ht="15.75">
      <c r="A311" s="490"/>
      <c r="B311" s="491"/>
      <c r="C311" s="493"/>
      <c r="D311" s="494"/>
      <c r="E311" s="495"/>
      <c r="F311" s="495"/>
      <c r="G311" s="75"/>
      <c r="H311" s="490"/>
      <c r="I311" s="491"/>
      <c r="J311" s="88"/>
      <c r="K311" s="75"/>
      <c r="L311" s="76"/>
      <c r="M311" s="41"/>
      <c r="N311" s="116"/>
      <c r="O311" s="40">
        <f t="shared" si="4"/>
        <v>0</v>
      </c>
      <c r="P311" s="75"/>
      <c r="Q311" s="32"/>
    </row>
    <row r="312" spans="1:17" ht="15.75">
      <c r="A312" s="490"/>
      <c r="B312" s="491"/>
      <c r="C312" s="493"/>
      <c r="D312" s="494"/>
      <c r="E312" s="495"/>
      <c r="F312" s="495"/>
      <c r="G312" s="75"/>
      <c r="H312" s="490"/>
      <c r="I312" s="491"/>
      <c r="J312" s="88"/>
      <c r="K312" s="75"/>
      <c r="L312" s="76"/>
      <c r="M312" s="41"/>
      <c r="N312" s="116"/>
      <c r="O312" s="40">
        <f t="shared" si="4"/>
        <v>0</v>
      </c>
      <c r="P312" s="75"/>
      <c r="Q312" s="32"/>
    </row>
    <row r="313" spans="1:17" ht="15.75">
      <c r="A313" s="490"/>
      <c r="B313" s="491"/>
      <c r="C313" s="493"/>
      <c r="D313" s="494"/>
      <c r="E313" s="495"/>
      <c r="F313" s="495"/>
      <c r="G313" s="75"/>
      <c r="H313" s="490"/>
      <c r="I313" s="491"/>
      <c r="J313" s="88"/>
      <c r="K313" s="75"/>
      <c r="L313" s="76"/>
      <c r="M313" s="41"/>
      <c r="N313" s="116"/>
      <c r="O313" s="40">
        <f t="shared" si="4"/>
        <v>0</v>
      </c>
      <c r="P313" s="75"/>
      <c r="Q313" s="32"/>
    </row>
    <row r="314" spans="1:17" ht="15.75">
      <c r="A314" s="490"/>
      <c r="B314" s="491"/>
      <c r="C314" s="493"/>
      <c r="D314" s="494"/>
      <c r="E314" s="495"/>
      <c r="F314" s="495"/>
      <c r="G314" s="75"/>
      <c r="H314" s="490"/>
      <c r="I314" s="491"/>
      <c r="J314" s="88"/>
      <c r="K314" s="75"/>
      <c r="L314" s="76"/>
      <c r="M314" s="41"/>
      <c r="N314" s="116"/>
      <c r="O314" s="40">
        <f t="shared" si="4"/>
        <v>0</v>
      </c>
      <c r="P314" s="75"/>
      <c r="Q314" s="32"/>
    </row>
    <row r="315" spans="1:17" ht="15.75">
      <c r="A315" s="490"/>
      <c r="B315" s="491"/>
      <c r="C315" s="493"/>
      <c r="D315" s="494"/>
      <c r="E315" s="495"/>
      <c r="F315" s="495"/>
      <c r="G315" s="75"/>
      <c r="H315" s="490"/>
      <c r="I315" s="491"/>
      <c r="J315" s="88"/>
      <c r="K315" s="75"/>
      <c r="L315" s="76"/>
      <c r="M315" s="41"/>
      <c r="N315" s="116"/>
      <c r="O315" s="40">
        <f t="shared" si="4"/>
        <v>0</v>
      </c>
      <c r="P315" s="75"/>
      <c r="Q315" s="32"/>
    </row>
    <row r="316" spans="1:17" ht="15.75">
      <c r="A316" s="490"/>
      <c r="B316" s="491"/>
      <c r="C316" s="493"/>
      <c r="D316" s="494"/>
      <c r="E316" s="495"/>
      <c r="F316" s="495"/>
      <c r="G316" s="75"/>
      <c r="H316" s="490"/>
      <c r="I316" s="491"/>
      <c r="J316" s="88"/>
      <c r="K316" s="75"/>
      <c r="L316" s="76"/>
      <c r="M316" s="41"/>
      <c r="N316" s="116"/>
      <c r="O316" s="40">
        <f t="shared" si="4"/>
        <v>0</v>
      </c>
      <c r="P316" s="75"/>
      <c r="Q316" s="32"/>
    </row>
    <row r="317" spans="1:17" ht="15.75">
      <c r="A317" s="490"/>
      <c r="B317" s="491"/>
      <c r="C317" s="493"/>
      <c r="D317" s="494"/>
      <c r="E317" s="495"/>
      <c r="F317" s="495"/>
      <c r="G317" s="75"/>
      <c r="H317" s="490"/>
      <c r="I317" s="491"/>
      <c r="J317" s="88"/>
      <c r="K317" s="75"/>
      <c r="L317" s="76"/>
      <c r="M317" s="41"/>
      <c r="N317" s="116"/>
      <c r="O317" s="40">
        <f t="shared" si="4"/>
        <v>0</v>
      </c>
      <c r="P317" s="75"/>
      <c r="Q317" s="32"/>
    </row>
    <row r="318" spans="1:17" ht="15.75">
      <c r="A318" s="490"/>
      <c r="B318" s="491"/>
      <c r="C318" s="493"/>
      <c r="D318" s="494"/>
      <c r="E318" s="495"/>
      <c r="F318" s="495"/>
      <c r="G318" s="75"/>
      <c r="H318" s="490"/>
      <c r="I318" s="491"/>
      <c r="J318" s="88"/>
      <c r="K318" s="75"/>
      <c r="L318" s="76"/>
      <c r="M318" s="41"/>
      <c r="N318" s="116"/>
      <c r="O318" s="40">
        <f t="shared" si="4"/>
        <v>0</v>
      </c>
      <c r="P318" s="75"/>
      <c r="Q318" s="32"/>
    </row>
    <row r="319" spans="1:17" ht="15.75">
      <c r="A319" s="490"/>
      <c r="B319" s="491"/>
      <c r="C319" s="493"/>
      <c r="D319" s="494"/>
      <c r="E319" s="495"/>
      <c r="F319" s="495"/>
      <c r="G319" s="75"/>
      <c r="H319" s="490"/>
      <c r="I319" s="491"/>
      <c r="J319" s="88"/>
      <c r="K319" s="75"/>
      <c r="L319" s="76"/>
      <c r="M319" s="41"/>
      <c r="N319" s="116"/>
      <c r="O319" s="40">
        <f t="shared" si="4"/>
        <v>0</v>
      </c>
      <c r="P319" s="75"/>
      <c r="Q319" s="32"/>
    </row>
    <row r="320" spans="1:17" ht="15.75">
      <c r="A320" s="490"/>
      <c r="B320" s="491"/>
      <c r="C320" s="493"/>
      <c r="D320" s="494"/>
      <c r="E320" s="495"/>
      <c r="F320" s="495"/>
      <c r="G320" s="75"/>
      <c r="H320" s="490"/>
      <c r="I320" s="491"/>
      <c r="J320" s="88"/>
      <c r="K320" s="75"/>
      <c r="L320" s="76"/>
      <c r="M320" s="41"/>
      <c r="N320" s="116"/>
      <c r="O320" s="40">
        <f t="shared" si="4"/>
        <v>0</v>
      </c>
      <c r="P320" s="75"/>
      <c r="Q320" s="32"/>
    </row>
    <row r="321" spans="1:17" ht="15.75">
      <c r="A321" s="490"/>
      <c r="B321" s="491"/>
      <c r="C321" s="493"/>
      <c r="D321" s="494"/>
      <c r="E321" s="495"/>
      <c r="F321" s="495"/>
      <c r="G321" s="75"/>
      <c r="H321" s="490"/>
      <c r="I321" s="491"/>
      <c r="J321" s="88"/>
      <c r="K321" s="75"/>
      <c r="L321" s="76"/>
      <c r="M321" s="41"/>
      <c r="N321" s="116"/>
      <c r="O321" s="40">
        <f t="shared" si="4"/>
        <v>0</v>
      </c>
      <c r="P321" s="75"/>
      <c r="Q321" s="32"/>
    </row>
    <row r="322" spans="1:17" ht="15.75">
      <c r="A322" s="490"/>
      <c r="B322" s="491"/>
      <c r="C322" s="493"/>
      <c r="D322" s="494"/>
      <c r="E322" s="495"/>
      <c r="F322" s="495"/>
      <c r="G322" s="75"/>
      <c r="H322" s="490"/>
      <c r="I322" s="491"/>
      <c r="J322" s="88"/>
      <c r="K322" s="75"/>
      <c r="L322" s="76"/>
      <c r="M322" s="41"/>
      <c r="N322" s="116"/>
      <c r="O322" s="40">
        <f t="shared" si="4"/>
        <v>0</v>
      </c>
      <c r="P322" s="75"/>
      <c r="Q322" s="32"/>
    </row>
    <row r="323" spans="1:17" ht="15.75">
      <c r="A323" s="490"/>
      <c r="B323" s="491"/>
      <c r="C323" s="493"/>
      <c r="D323" s="494"/>
      <c r="E323" s="495"/>
      <c r="F323" s="495"/>
      <c r="G323" s="75"/>
      <c r="H323" s="490"/>
      <c r="I323" s="491"/>
      <c r="J323" s="88"/>
      <c r="K323" s="75"/>
      <c r="L323" s="76"/>
      <c r="M323" s="41"/>
      <c r="N323" s="116"/>
      <c r="O323" s="40">
        <f t="shared" si="4"/>
        <v>0</v>
      </c>
      <c r="P323" s="75"/>
      <c r="Q323" s="32"/>
    </row>
    <row r="324" spans="1:17" ht="15.75">
      <c r="A324" s="490"/>
      <c r="B324" s="491"/>
      <c r="C324" s="493"/>
      <c r="D324" s="494"/>
      <c r="E324" s="495"/>
      <c r="F324" s="495"/>
      <c r="G324" s="75"/>
      <c r="H324" s="490"/>
      <c r="I324" s="491"/>
      <c r="J324" s="88"/>
      <c r="K324" s="75"/>
      <c r="L324" s="76"/>
      <c r="M324" s="41"/>
      <c r="N324" s="116"/>
      <c r="O324" s="40">
        <f t="shared" si="4"/>
        <v>0</v>
      </c>
      <c r="P324" s="75"/>
      <c r="Q324" s="32"/>
    </row>
    <row r="325" spans="1:17" ht="15.75">
      <c r="A325" s="490"/>
      <c r="B325" s="491"/>
      <c r="C325" s="493"/>
      <c r="D325" s="494"/>
      <c r="E325" s="495"/>
      <c r="F325" s="495"/>
      <c r="G325" s="75"/>
      <c r="H325" s="490"/>
      <c r="I325" s="491"/>
      <c r="J325" s="88"/>
      <c r="K325" s="75"/>
      <c r="L325" s="76"/>
      <c r="M325" s="41"/>
      <c r="N325" s="116"/>
      <c r="O325" s="40">
        <f t="shared" ref="O325:O338" si="5">$M325*$N325</f>
        <v>0</v>
      </c>
      <c r="P325" s="75"/>
      <c r="Q325" s="32"/>
    </row>
    <row r="326" spans="1:17" ht="15.75">
      <c r="A326" s="490"/>
      <c r="B326" s="491"/>
      <c r="C326" s="493"/>
      <c r="D326" s="494"/>
      <c r="E326" s="495"/>
      <c r="F326" s="495"/>
      <c r="G326" s="75"/>
      <c r="H326" s="490"/>
      <c r="I326" s="491"/>
      <c r="J326" s="88"/>
      <c r="K326" s="75"/>
      <c r="L326" s="76"/>
      <c r="M326" s="41"/>
      <c r="N326" s="116"/>
      <c r="O326" s="40">
        <f t="shared" si="5"/>
        <v>0</v>
      </c>
      <c r="P326" s="75"/>
      <c r="Q326" s="32"/>
    </row>
    <row r="327" spans="1:17" ht="15.75">
      <c r="A327" s="490"/>
      <c r="B327" s="491"/>
      <c r="C327" s="493"/>
      <c r="D327" s="494"/>
      <c r="E327" s="495"/>
      <c r="F327" s="495"/>
      <c r="G327" s="75"/>
      <c r="H327" s="490"/>
      <c r="I327" s="491"/>
      <c r="J327" s="88"/>
      <c r="K327" s="75"/>
      <c r="L327" s="76"/>
      <c r="M327" s="41"/>
      <c r="N327" s="116"/>
      <c r="O327" s="40">
        <f t="shared" si="5"/>
        <v>0</v>
      </c>
      <c r="P327" s="75"/>
      <c r="Q327" s="32"/>
    </row>
    <row r="328" spans="1:17" ht="15.75">
      <c r="A328" s="490"/>
      <c r="B328" s="491"/>
      <c r="C328" s="493"/>
      <c r="D328" s="494"/>
      <c r="E328" s="495"/>
      <c r="F328" s="495"/>
      <c r="G328" s="75"/>
      <c r="H328" s="490"/>
      <c r="I328" s="491"/>
      <c r="J328" s="88"/>
      <c r="K328" s="75"/>
      <c r="L328" s="76"/>
      <c r="M328" s="41"/>
      <c r="N328" s="116"/>
      <c r="O328" s="40">
        <f t="shared" si="5"/>
        <v>0</v>
      </c>
      <c r="P328" s="75"/>
      <c r="Q328" s="32"/>
    </row>
    <row r="329" spans="1:17" ht="15.75">
      <c r="A329" s="490"/>
      <c r="B329" s="491"/>
      <c r="C329" s="493"/>
      <c r="D329" s="494"/>
      <c r="E329" s="495"/>
      <c r="F329" s="495"/>
      <c r="G329" s="75"/>
      <c r="H329" s="490"/>
      <c r="I329" s="491"/>
      <c r="J329" s="88"/>
      <c r="K329" s="75"/>
      <c r="L329" s="76"/>
      <c r="M329" s="41"/>
      <c r="N329" s="116"/>
      <c r="O329" s="40">
        <f t="shared" si="5"/>
        <v>0</v>
      </c>
      <c r="P329" s="75"/>
      <c r="Q329" s="32"/>
    </row>
    <row r="330" spans="1:17" ht="15.75">
      <c r="A330" s="490"/>
      <c r="B330" s="491"/>
      <c r="C330" s="493"/>
      <c r="D330" s="494"/>
      <c r="E330" s="495"/>
      <c r="F330" s="495"/>
      <c r="G330" s="75"/>
      <c r="H330" s="490"/>
      <c r="I330" s="491"/>
      <c r="J330" s="88"/>
      <c r="K330" s="75"/>
      <c r="L330" s="76"/>
      <c r="M330" s="41"/>
      <c r="N330" s="116"/>
      <c r="O330" s="40">
        <f t="shared" si="5"/>
        <v>0</v>
      </c>
      <c r="P330" s="75"/>
      <c r="Q330" s="32"/>
    </row>
    <row r="331" spans="1:17" ht="15.75">
      <c r="A331" s="490"/>
      <c r="B331" s="491"/>
      <c r="C331" s="493"/>
      <c r="D331" s="494"/>
      <c r="E331" s="495"/>
      <c r="F331" s="495"/>
      <c r="G331" s="75"/>
      <c r="H331" s="490"/>
      <c r="I331" s="491"/>
      <c r="J331" s="88"/>
      <c r="K331" s="75"/>
      <c r="L331" s="76"/>
      <c r="M331" s="41"/>
      <c r="N331" s="116"/>
      <c r="O331" s="40">
        <f t="shared" si="5"/>
        <v>0</v>
      </c>
      <c r="P331" s="75"/>
      <c r="Q331" s="32"/>
    </row>
    <row r="332" spans="1:17" ht="15.75">
      <c r="A332" s="490"/>
      <c r="B332" s="491"/>
      <c r="C332" s="493"/>
      <c r="D332" s="494"/>
      <c r="E332" s="495"/>
      <c r="F332" s="495"/>
      <c r="G332" s="75"/>
      <c r="H332" s="490"/>
      <c r="I332" s="491"/>
      <c r="J332" s="88"/>
      <c r="K332" s="75"/>
      <c r="L332" s="76"/>
      <c r="M332" s="41"/>
      <c r="N332" s="116"/>
      <c r="O332" s="40">
        <f t="shared" si="5"/>
        <v>0</v>
      </c>
      <c r="P332" s="75"/>
      <c r="Q332" s="32"/>
    </row>
    <row r="333" spans="1:17" ht="15.75">
      <c r="A333" s="490"/>
      <c r="B333" s="491"/>
      <c r="C333" s="493"/>
      <c r="D333" s="494"/>
      <c r="E333" s="495"/>
      <c r="F333" s="495"/>
      <c r="G333" s="75"/>
      <c r="H333" s="490"/>
      <c r="I333" s="491"/>
      <c r="J333" s="88"/>
      <c r="K333" s="75"/>
      <c r="L333" s="76"/>
      <c r="M333" s="41"/>
      <c r="N333" s="116"/>
      <c r="O333" s="40">
        <f t="shared" si="5"/>
        <v>0</v>
      </c>
      <c r="P333" s="75"/>
      <c r="Q333" s="32"/>
    </row>
    <row r="334" spans="1:17" ht="15.75">
      <c r="A334" s="490"/>
      <c r="B334" s="491"/>
      <c r="C334" s="493"/>
      <c r="D334" s="494"/>
      <c r="E334" s="495"/>
      <c r="F334" s="495"/>
      <c r="G334" s="75"/>
      <c r="H334" s="490"/>
      <c r="I334" s="491"/>
      <c r="J334" s="88"/>
      <c r="K334" s="75"/>
      <c r="L334" s="76"/>
      <c r="M334" s="41"/>
      <c r="N334" s="116"/>
      <c r="O334" s="40">
        <f t="shared" si="5"/>
        <v>0</v>
      </c>
      <c r="P334" s="75"/>
      <c r="Q334" s="32"/>
    </row>
    <row r="335" spans="1:17" ht="15.75">
      <c r="A335" s="490"/>
      <c r="B335" s="491"/>
      <c r="C335" s="493"/>
      <c r="D335" s="494"/>
      <c r="E335" s="495"/>
      <c r="F335" s="495"/>
      <c r="G335" s="75"/>
      <c r="H335" s="490"/>
      <c r="I335" s="491"/>
      <c r="J335" s="88"/>
      <c r="K335" s="75"/>
      <c r="L335" s="76"/>
      <c r="M335" s="41"/>
      <c r="N335" s="116"/>
      <c r="O335" s="40">
        <f t="shared" si="5"/>
        <v>0</v>
      </c>
      <c r="P335" s="75"/>
      <c r="Q335" s="32"/>
    </row>
    <row r="336" spans="1:17" ht="15.75">
      <c r="A336" s="490"/>
      <c r="B336" s="491"/>
      <c r="C336" s="493"/>
      <c r="D336" s="494"/>
      <c r="E336" s="495"/>
      <c r="F336" s="495"/>
      <c r="G336" s="75"/>
      <c r="H336" s="490"/>
      <c r="I336" s="491"/>
      <c r="J336" s="88"/>
      <c r="K336" s="75"/>
      <c r="L336" s="76"/>
      <c r="M336" s="41"/>
      <c r="N336" s="116"/>
      <c r="O336" s="40">
        <f t="shared" si="5"/>
        <v>0</v>
      </c>
      <c r="P336" s="75"/>
      <c r="Q336" s="32"/>
    </row>
    <row r="337" spans="1:17" ht="15.75">
      <c r="A337" s="490"/>
      <c r="B337" s="491"/>
      <c r="C337" s="493"/>
      <c r="D337" s="494"/>
      <c r="E337" s="495"/>
      <c r="F337" s="495"/>
      <c r="G337" s="75"/>
      <c r="H337" s="490"/>
      <c r="I337" s="491"/>
      <c r="J337" s="88"/>
      <c r="K337" s="75"/>
      <c r="L337" s="76"/>
      <c r="M337" s="41"/>
      <c r="N337" s="116"/>
      <c r="O337" s="40">
        <f t="shared" si="5"/>
        <v>0</v>
      </c>
      <c r="P337" s="75"/>
      <c r="Q337" s="32"/>
    </row>
    <row r="338" spans="1:17" ht="15.75">
      <c r="A338" s="490"/>
      <c r="B338" s="491"/>
      <c r="C338" s="493"/>
      <c r="D338" s="494"/>
      <c r="E338" s="495"/>
      <c r="F338" s="495"/>
      <c r="G338" s="75"/>
      <c r="H338" s="490"/>
      <c r="I338" s="491"/>
      <c r="J338" s="88"/>
      <c r="K338" s="75"/>
      <c r="L338" s="76"/>
      <c r="M338" s="41"/>
      <c r="N338" s="116"/>
      <c r="O338" s="40">
        <f t="shared" si="5"/>
        <v>0</v>
      </c>
      <c r="P338" s="75"/>
      <c r="Q338" s="32"/>
    </row>
  </sheetData>
  <autoFilter ref="A2:Q338" xr:uid="{8965064F-1FFF-4D84-99D8-57E43A477250}">
    <filterColumn colId="0" showButton="0"/>
    <filterColumn colId="2" showButton="0"/>
    <filterColumn colId="4" showButton="0"/>
    <filterColumn colId="7" showButton="0"/>
  </autoFilter>
  <dataConsolidate/>
  <mergeCells count="1346">
    <mergeCell ref="A6:B6"/>
    <mergeCell ref="C6:D6"/>
    <mergeCell ref="E6:F6"/>
    <mergeCell ref="H6:I6"/>
    <mergeCell ref="A7:B7"/>
    <mergeCell ref="C7:D7"/>
    <mergeCell ref="E7:F7"/>
    <mergeCell ref="H7:I7"/>
    <mergeCell ref="A4:B4"/>
    <mergeCell ref="C4:D4"/>
    <mergeCell ref="E4:F4"/>
    <mergeCell ref="H4:I4"/>
    <mergeCell ref="A5:B5"/>
    <mergeCell ref="C5:D5"/>
    <mergeCell ref="E5:F5"/>
    <mergeCell ref="H5:I5"/>
    <mergeCell ref="A1:P1"/>
    <mergeCell ref="A2:B2"/>
    <mergeCell ref="C2:D2"/>
    <mergeCell ref="E2:F2"/>
    <mergeCell ref="H2:I2"/>
    <mergeCell ref="A3:B3"/>
    <mergeCell ref="C3:D3"/>
    <mergeCell ref="E3:F3"/>
    <mergeCell ref="H3:I3"/>
    <mergeCell ref="A12:B12"/>
    <mergeCell ref="C12:D12"/>
    <mergeCell ref="E12:F12"/>
    <mergeCell ref="A13:B13"/>
    <mergeCell ref="C13:D13"/>
    <mergeCell ref="E13:F13"/>
    <mergeCell ref="A10:B10"/>
    <mergeCell ref="C10:D10"/>
    <mergeCell ref="E10:F10"/>
    <mergeCell ref="A11:B11"/>
    <mergeCell ref="C11:D11"/>
    <mergeCell ref="E11:F11"/>
    <mergeCell ref="A8:B8"/>
    <mergeCell ref="C8:D8"/>
    <mergeCell ref="E8:F8"/>
    <mergeCell ref="A9:B9"/>
    <mergeCell ref="C9:D9"/>
    <mergeCell ref="E9:F9"/>
    <mergeCell ref="A18:B18"/>
    <mergeCell ref="C18:D18"/>
    <mergeCell ref="E18:F18"/>
    <mergeCell ref="A19:B19"/>
    <mergeCell ref="C19:D19"/>
    <mergeCell ref="E19:F19"/>
    <mergeCell ref="A16:B16"/>
    <mergeCell ref="C16:D16"/>
    <mergeCell ref="E16:F16"/>
    <mergeCell ref="A17:B17"/>
    <mergeCell ref="C17:D17"/>
    <mergeCell ref="E17:F17"/>
    <mergeCell ref="A14:B14"/>
    <mergeCell ref="C14:D14"/>
    <mergeCell ref="E14:F14"/>
    <mergeCell ref="A15:B15"/>
    <mergeCell ref="C15:D15"/>
    <mergeCell ref="E15:F15"/>
    <mergeCell ref="A24:B24"/>
    <mergeCell ref="C24:D24"/>
    <mergeCell ref="E24:F24"/>
    <mergeCell ref="A25:B25"/>
    <mergeCell ref="C25:D25"/>
    <mergeCell ref="E25:F25"/>
    <mergeCell ref="A22:B22"/>
    <mergeCell ref="C22:D22"/>
    <mergeCell ref="E22:F22"/>
    <mergeCell ref="A23:B23"/>
    <mergeCell ref="C23:D23"/>
    <mergeCell ref="E23:F23"/>
    <mergeCell ref="A20:B20"/>
    <mergeCell ref="C20:D20"/>
    <mergeCell ref="E20:F20"/>
    <mergeCell ref="A21:B21"/>
    <mergeCell ref="C21:D21"/>
    <mergeCell ref="E21:F21"/>
    <mergeCell ref="A30:B30"/>
    <mergeCell ref="C30:D30"/>
    <mergeCell ref="E30:F30"/>
    <mergeCell ref="A31:B31"/>
    <mergeCell ref="C31:D31"/>
    <mergeCell ref="E31:F31"/>
    <mergeCell ref="A28:B28"/>
    <mergeCell ref="C28:D28"/>
    <mergeCell ref="E28:F28"/>
    <mergeCell ref="A29:B29"/>
    <mergeCell ref="C29:D29"/>
    <mergeCell ref="E29:F29"/>
    <mergeCell ref="A26:B26"/>
    <mergeCell ref="C26:D26"/>
    <mergeCell ref="E26:F26"/>
    <mergeCell ref="A27:B27"/>
    <mergeCell ref="C27:D27"/>
    <mergeCell ref="E27:F27"/>
    <mergeCell ref="A36:B36"/>
    <mergeCell ref="C36:D36"/>
    <mergeCell ref="E36:F36"/>
    <mergeCell ref="A37:B37"/>
    <mergeCell ref="C37:D37"/>
    <mergeCell ref="E37:F37"/>
    <mergeCell ref="A34:B34"/>
    <mergeCell ref="C34:D34"/>
    <mergeCell ref="E34:F34"/>
    <mergeCell ref="A35:B35"/>
    <mergeCell ref="C35:D35"/>
    <mergeCell ref="E35:F35"/>
    <mergeCell ref="A32:B32"/>
    <mergeCell ref="C32:D32"/>
    <mergeCell ref="E32:F32"/>
    <mergeCell ref="A33:B33"/>
    <mergeCell ref="C33:D33"/>
    <mergeCell ref="E33:F33"/>
    <mergeCell ref="A43:B43"/>
    <mergeCell ref="C43:D43"/>
    <mergeCell ref="E43:F43"/>
    <mergeCell ref="A44:B44"/>
    <mergeCell ref="C44:D44"/>
    <mergeCell ref="E44:F44"/>
    <mergeCell ref="A41:B41"/>
    <mergeCell ref="C41:D41"/>
    <mergeCell ref="E41:F41"/>
    <mergeCell ref="A42:B42"/>
    <mergeCell ref="C42:D42"/>
    <mergeCell ref="E42:F42"/>
    <mergeCell ref="A38:B38"/>
    <mergeCell ref="C38:D38"/>
    <mergeCell ref="E38:F38"/>
    <mergeCell ref="A39:B39"/>
    <mergeCell ref="C39:D39"/>
    <mergeCell ref="E39:F39"/>
    <mergeCell ref="A49:B49"/>
    <mergeCell ref="C49:D49"/>
    <mergeCell ref="E49:F49"/>
    <mergeCell ref="A50:B50"/>
    <mergeCell ref="C50:D50"/>
    <mergeCell ref="E50:F50"/>
    <mergeCell ref="A47:B47"/>
    <mergeCell ref="C47:D47"/>
    <mergeCell ref="E47:F47"/>
    <mergeCell ref="A48:B48"/>
    <mergeCell ref="C48:D48"/>
    <mergeCell ref="E48:F48"/>
    <mergeCell ref="A45:B45"/>
    <mergeCell ref="C45:D45"/>
    <mergeCell ref="E45:F45"/>
    <mergeCell ref="A46:B46"/>
    <mergeCell ref="C46:D46"/>
    <mergeCell ref="E46:F46"/>
    <mergeCell ref="A55:B55"/>
    <mergeCell ref="C55:D55"/>
    <mergeCell ref="E55:F55"/>
    <mergeCell ref="A56:B56"/>
    <mergeCell ref="C56:D56"/>
    <mergeCell ref="E56:F56"/>
    <mergeCell ref="A53:B53"/>
    <mergeCell ref="C53:D53"/>
    <mergeCell ref="E53:F53"/>
    <mergeCell ref="A54:B54"/>
    <mergeCell ref="C54:D54"/>
    <mergeCell ref="E54:F54"/>
    <mergeCell ref="A51:B51"/>
    <mergeCell ref="C51:D51"/>
    <mergeCell ref="E51:F51"/>
    <mergeCell ref="A52:B52"/>
    <mergeCell ref="C52:D52"/>
    <mergeCell ref="E52:F52"/>
    <mergeCell ref="A61:B61"/>
    <mergeCell ref="C61:D61"/>
    <mergeCell ref="E61:F61"/>
    <mergeCell ref="A62:B62"/>
    <mergeCell ref="C62:D62"/>
    <mergeCell ref="E62:F62"/>
    <mergeCell ref="A59:B59"/>
    <mergeCell ref="C59:D59"/>
    <mergeCell ref="E59:F59"/>
    <mergeCell ref="A60:B60"/>
    <mergeCell ref="C60:D60"/>
    <mergeCell ref="E60:F60"/>
    <mergeCell ref="A57:B57"/>
    <mergeCell ref="C57:D57"/>
    <mergeCell ref="E57:F57"/>
    <mergeCell ref="A58:B58"/>
    <mergeCell ref="C58:D58"/>
    <mergeCell ref="E58:F58"/>
    <mergeCell ref="A67:B67"/>
    <mergeCell ref="C67:D67"/>
    <mergeCell ref="E67:F67"/>
    <mergeCell ref="A68:B68"/>
    <mergeCell ref="C68:D68"/>
    <mergeCell ref="E68:F68"/>
    <mergeCell ref="A65:B65"/>
    <mergeCell ref="C65:D65"/>
    <mergeCell ref="E65:F65"/>
    <mergeCell ref="A66:B66"/>
    <mergeCell ref="C66:D66"/>
    <mergeCell ref="E66:F66"/>
    <mergeCell ref="A63:B63"/>
    <mergeCell ref="C63:D63"/>
    <mergeCell ref="E63:F63"/>
    <mergeCell ref="A64:B64"/>
    <mergeCell ref="C64:D64"/>
    <mergeCell ref="E64:F64"/>
    <mergeCell ref="A73:B73"/>
    <mergeCell ref="C73:D73"/>
    <mergeCell ref="E73:F73"/>
    <mergeCell ref="A74:B74"/>
    <mergeCell ref="C74:D74"/>
    <mergeCell ref="E74:F74"/>
    <mergeCell ref="A71:B71"/>
    <mergeCell ref="C71:D71"/>
    <mergeCell ref="E71:F71"/>
    <mergeCell ref="A72:B72"/>
    <mergeCell ref="C72:D72"/>
    <mergeCell ref="E72:F72"/>
    <mergeCell ref="A69:B69"/>
    <mergeCell ref="C69:D69"/>
    <mergeCell ref="E69:F69"/>
    <mergeCell ref="A70:B70"/>
    <mergeCell ref="C70:D70"/>
    <mergeCell ref="E70:F70"/>
    <mergeCell ref="A79:B79"/>
    <mergeCell ref="C79:D79"/>
    <mergeCell ref="E79:F79"/>
    <mergeCell ref="A80:B80"/>
    <mergeCell ref="C80:D80"/>
    <mergeCell ref="E80:F80"/>
    <mergeCell ref="A77:B77"/>
    <mergeCell ref="C77:D77"/>
    <mergeCell ref="E77:F77"/>
    <mergeCell ref="A78:B78"/>
    <mergeCell ref="C78:D78"/>
    <mergeCell ref="E78:F78"/>
    <mergeCell ref="A75:B75"/>
    <mergeCell ref="C75:D75"/>
    <mergeCell ref="E75:F75"/>
    <mergeCell ref="A76:B76"/>
    <mergeCell ref="C76:D76"/>
    <mergeCell ref="E76:F76"/>
    <mergeCell ref="A85:B85"/>
    <mergeCell ref="C85:D85"/>
    <mergeCell ref="E85:F85"/>
    <mergeCell ref="A86:B86"/>
    <mergeCell ref="C86:D86"/>
    <mergeCell ref="E86:F86"/>
    <mergeCell ref="A83:B83"/>
    <mergeCell ref="C83:D83"/>
    <mergeCell ref="E83:F83"/>
    <mergeCell ref="A84:B84"/>
    <mergeCell ref="C84:D84"/>
    <mergeCell ref="E84:F84"/>
    <mergeCell ref="A81:B81"/>
    <mergeCell ref="C81:D81"/>
    <mergeCell ref="E81:F81"/>
    <mergeCell ref="A82:B82"/>
    <mergeCell ref="C82:D82"/>
    <mergeCell ref="E82:F82"/>
    <mergeCell ref="A91:B91"/>
    <mergeCell ref="C91:D91"/>
    <mergeCell ref="E91:F91"/>
    <mergeCell ref="A92:B92"/>
    <mergeCell ref="C92:D92"/>
    <mergeCell ref="E92:F92"/>
    <mergeCell ref="A89:B89"/>
    <mergeCell ref="C89:D89"/>
    <mergeCell ref="E89:F89"/>
    <mergeCell ref="A90:B90"/>
    <mergeCell ref="C90:D90"/>
    <mergeCell ref="E90:F90"/>
    <mergeCell ref="A87:B87"/>
    <mergeCell ref="C87:D87"/>
    <mergeCell ref="E87:F87"/>
    <mergeCell ref="A88:B88"/>
    <mergeCell ref="C88:D88"/>
    <mergeCell ref="E88:F88"/>
    <mergeCell ref="A97:B97"/>
    <mergeCell ref="C97:D97"/>
    <mergeCell ref="E97:F97"/>
    <mergeCell ref="A98:B98"/>
    <mergeCell ref="C98:D98"/>
    <mergeCell ref="E98:F98"/>
    <mergeCell ref="A95:B95"/>
    <mergeCell ref="C95:D95"/>
    <mergeCell ref="E95:F95"/>
    <mergeCell ref="A96:B96"/>
    <mergeCell ref="C96:D96"/>
    <mergeCell ref="E96:F96"/>
    <mergeCell ref="A93:B93"/>
    <mergeCell ref="C93:D93"/>
    <mergeCell ref="E93:F93"/>
    <mergeCell ref="A94:B94"/>
    <mergeCell ref="C94:D94"/>
    <mergeCell ref="E94:F94"/>
    <mergeCell ref="A103:B103"/>
    <mergeCell ref="C103:D103"/>
    <mergeCell ref="E103:F103"/>
    <mergeCell ref="A104:B104"/>
    <mergeCell ref="C104:D104"/>
    <mergeCell ref="E104:F104"/>
    <mergeCell ref="A101:B101"/>
    <mergeCell ref="C101:D101"/>
    <mergeCell ref="E101:F101"/>
    <mergeCell ref="A102:B102"/>
    <mergeCell ref="C102:D102"/>
    <mergeCell ref="E102:F102"/>
    <mergeCell ref="A99:B99"/>
    <mergeCell ref="C99:D99"/>
    <mergeCell ref="E99:F99"/>
    <mergeCell ref="A100:B100"/>
    <mergeCell ref="C100:D100"/>
    <mergeCell ref="E100:F100"/>
    <mergeCell ref="A109:B109"/>
    <mergeCell ref="C109:D109"/>
    <mergeCell ref="E109:F109"/>
    <mergeCell ref="A110:B110"/>
    <mergeCell ref="C110:D110"/>
    <mergeCell ref="E110:F110"/>
    <mergeCell ref="A107:B107"/>
    <mergeCell ref="C107:D107"/>
    <mergeCell ref="E107:F107"/>
    <mergeCell ref="A108:B108"/>
    <mergeCell ref="C108:D108"/>
    <mergeCell ref="E108:F108"/>
    <mergeCell ref="A105:B105"/>
    <mergeCell ref="C105:D105"/>
    <mergeCell ref="E105:F105"/>
    <mergeCell ref="A106:B106"/>
    <mergeCell ref="C106:D106"/>
    <mergeCell ref="E106:F106"/>
    <mergeCell ref="A115:B115"/>
    <mergeCell ref="C115:D115"/>
    <mergeCell ref="E115:F115"/>
    <mergeCell ref="A116:B116"/>
    <mergeCell ref="C116:D116"/>
    <mergeCell ref="E116:F116"/>
    <mergeCell ref="A113:B113"/>
    <mergeCell ref="C113:D113"/>
    <mergeCell ref="E113:F113"/>
    <mergeCell ref="A114:B114"/>
    <mergeCell ref="C114:D114"/>
    <mergeCell ref="E114:F114"/>
    <mergeCell ref="A111:B111"/>
    <mergeCell ref="C111:D111"/>
    <mergeCell ref="E111:F111"/>
    <mergeCell ref="A112:B112"/>
    <mergeCell ref="C112:D112"/>
    <mergeCell ref="E112:F112"/>
    <mergeCell ref="A121:B121"/>
    <mergeCell ref="C121:D121"/>
    <mergeCell ref="E121:F121"/>
    <mergeCell ref="A122:B122"/>
    <mergeCell ref="C122:D122"/>
    <mergeCell ref="E122:F122"/>
    <mergeCell ref="A119:B119"/>
    <mergeCell ref="C119:D119"/>
    <mergeCell ref="E119:F119"/>
    <mergeCell ref="A120:B120"/>
    <mergeCell ref="C120:D120"/>
    <mergeCell ref="E120:F120"/>
    <mergeCell ref="A117:B117"/>
    <mergeCell ref="C117:D117"/>
    <mergeCell ref="E117:F117"/>
    <mergeCell ref="A118:B118"/>
    <mergeCell ref="C118:D118"/>
    <mergeCell ref="E118:F118"/>
    <mergeCell ref="A127:B127"/>
    <mergeCell ref="C127:D127"/>
    <mergeCell ref="E127:F127"/>
    <mergeCell ref="A128:B128"/>
    <mergeCell ref="C128:D128"/>
    <mergeCell ref="E128:F128"/>
    <mergeCell ref="A125:B125"/>
    <mergeCell ref="C125:D125"/>
    <mergeCell ref="E125:F125"/>
    <mergeCell ref="A126:B126"/>
    <mergeCell ref="C126:D126"/>
    <mergeCell ref="E126:F126"/>
    <mergeCell ref="A123:B123"/>
    <mergeCell ref="C123:D123"/>
    <mergeCell ref="E123:F123"/>
    <mergeCell ref="A124:B124"/>
    <mergeCell ref="C124:D124"/>
    <mergeCell ref="E124:F124"/>
    <mergeCell ref="A133:B133"/>
    <mergeCell ref="C133:D133"/>
    <mergeCell ref="E133:F133"/>
    <mergeCell ref="A134:B134"/>
    <mergeCell ref="C134:D134"/>
    <mergeCell ref="E134:F134"/>
    <mergeCell ref="A131:B131"/>
    <mergeCell ref="C131:D131"/>
    <mergeCell ref="E131:F131"/>
    <mergeCell ref="A132:B132"/>
    <mergeCell ref="C132:D132"/>
    <mergeCell ref="E132:F132"/>
    <mergeCell ref="A129:B129"/>
    <mergeCell ref="C129:D129"/>
    <mergeCell ref="E129:F129"/>
    <mergeCell ref="A130:B130"/>
    <mergeCell ref="C130:D130"/>
    <mergeCell ref="E130:F130"/>
    <mergeCell ref="A139:B139"/>
    <mergeCell ref="C139:D139"/>
    <mergeCell ref="E139:F139"/>
    <mergeCell ref="A140:B140"/>
    <mergeCell ref="C140:D140"/>
    <mergeCell ref="E140:F140"/>
    <mergeCell ref="A137:B137"/>
    <mergeCell ref="C137:D137"/>
    <mergeCell ref="E137:F137"/>
    <mergeCell ref="A138:B138"/>
    <mergeCell ref="C138:D138"/>
    <mergeCell ref="E138:F138"/>
    <mergeCell ref="A135:B135"/>
    <mergeCell ref="C135:D135"/>
    <mergeCell ref="E135:F135"/>
    <mergeCell ref="A136:B136"/>
    <mergeCell ref="C136:D136"/>
    <mergeCell ref="E136:F136"/>
    <mergeCell ref="A145:B145"/>
    <mergeCell ref="C145:D145"/>
    <mergeCell ref="E145:F145"/>
    <mergeCell ref="A146:B146"/>
    <mergeCell ref="C146:D146"/>
    <mergeCell ref="E146:F146"/>
    <mergeCell ref="A143:B143"/>
    <mergeCell ref="C143:D143"/>
    <mergeCell ref="E143:F143"/>
    <mergeCell ref="A144:B144"/>
    <mergeCell ref="C144:D144"/>
    <mergeCell ref="E144:F144"/>
    <mergeCell ref="A141:B141"/>
    <mergeCell ref="C141:D141"/>
    <mergeCell ref="E141:F141"/>
    <mergeCell ref="A142:B142"/>
    <mergeCell ref="C142:D142"/>
    <mergeCell ref="E142:F142"/>
    <mergeCell ref="A151:B151"/>
    <mergeCell ref="C151:D151"/>
    <mergeCell ref="E151:F151"/>
    <mergeCell ref="A152:B152"/>
    <mergeCell ref="C152:D152"/>
    <mergeCell ref="E152:F152"/>
    <mergeCell ref="A149:B149"/>
    <mergeCell ref="C149:D149"/>
    <mergeCell ref="E149:F149"/>
    <mergeCell ref="A150:B150"/>
    <mergeCell ref="C150:D150"/>
    <mergeCell ref="E150:F150"/>
    <mergeCell ref="A147:B147"/>
    <mergeCell ref="C147:D147"/>
    <mergeCell ref="E147:F147"/>
    <mergeCell ref="A148:B148"/>
    <mergeCell ref="C148:D148"/>
    <mergeCell ref="E148:F148"/>
    <mergeCell ref="A157:B157"/>
    <mergeCell ref="C157:D157"/>
    <mergeCell ref="E157:F157"/>
    <mergeCell ref="A158:B158"/>
    <mergeCell ref="C158:D158"/>
    <mergeCell ref="E158:F158"/>
    <mergeCell ref="A155:B155"/>
    <mergeCell ref="C155:D155"/>
    <mergeCell ref="E155:F155"/>
    <mergeCell ref="A156:B156"/>
    <mergeCell ref="C156:D156"/>
    <mergeCell ref="E156:F156"/>
    <mergeCell ref="A153:B153"/>
    <mergeCell ref="C153:D153"/>
    <mergeCell ref="E153:F153"/>
    <mergeCell ref="A154:B154"/>
    <mergeCell ref="C154:D154"/>
    <mergeCell ref="E154:F154"/>
    <mergeCell ref="A163:B163"/>
    <mergeCell ref="C163:D163"/>
    <mergeCell ref="E163:F163"/>
    <mergeCell ref="A164:B164"/>
    <mergeCell ref="C164:D164"/>
    <mergeCell ref="E164:F164"/>
    <mergeCell ref="A161:B161"/>
    <mergeCell ref="C161:D161"/>
    <mergeCell ref="E161:F161"/>
    <mergeCell ref="A162:B162"/>
    <mergeCell ref="C162:D162"/>
    <mergeCell ref="E162:F162"/>
    <mergeCell ref="A159:B159"/>
    <mergeCell ref="C159:D159"/>
    <mergeCell ref="E159:F159"/>
    <mergeCell ref="A160:B160"/>
    <mergeCell ref="C160:D160"/>
    <mergeCell ref="E160:F160"/>
    <mergeCell ref="A169:B169"/>
    <mergeCell ref="C169:D169"/>
    <mergeCell ref="E169:F169"/>
    <mergeCell ref="A170:B170"/>
    <mergeCell ref="C170:D170"/>
    <mergeCell ref="E170:F170"/>
    <mergeCell ref="A167:B167"/>
    <mergeCell ref="C167:D167"/>
    <mergeCell ref="E167:F167"/>
    <mergeCell ref="A168:B168"/>
    <mergeCell ref="C168:D168"/>
    <mergeCell ref="E168:F168"/>
    <mergeCell ref="A165:B165"/>
    <mergeCell ref="C165:D165"/>
    <mergeCell ref="E165:F165"/>
    <mergeCell ref="A166:B166"/>
    <mergeCell ref="C166:D166"/>
    <mergeCell ref="E166:F166"/>
    <mergeCell ref="A175:B175"/>
    <mergeCell ref="C175:D175"/>
    <mergeCell ref="E175:F175"/>
    <mergeCell ref="A176:B176"/>
    <mergeCell ref="C176:D176"/>
    <mergeCell ref="E176:F176"/>
    <mergeCell ref="A173:B173"/>
    <mergeCell ref="C173:D173"/>
    <mergeCell ref="E173:F173"/>
    <mergeCell ref="A174:B174"/>
    <mergeCell ref="C174:D174"/>
    <mergeCell ref="E174:F174"/>
    <mergeCell ref="A171:B171"/>
    <mergeCell ref="C171:D171"/>
    <mergeCell ref="E171:F171"/>
    <mergeCell ref="A172:B172"/>
    <mergeCell ref="C172:D172"/>
    <mergeCell ref="E172:F172"/>
    <mergeCell ref="A181:B181"/>
    <mergeCell ref="C181:D181"/>
    <mergeCell ref="E181:F181"/>
    <mergeCell ref="A182:B182"/>
    <mergeCell ref="C182:D182"/>
    <mergeCell ref="E182:F182"/>
    <mergeCell ref="A179:B179"/>
    <mergeCell ref="C179:D179"/>
    <mergeCell ref="E179:F179"/>
    <mergeCell ref="A180:B180"/>
    <mergeCell ref="C180:D180"/>
    <mergeCell ref="E180:F180"/>
    <mergeCell ref="A177:B177"/>
    <mergeCell ref="C177:D177"/>
    <mergeCell ref="E177:F177"/>
    <mergeCell ref="A178:B178"/>
    <mergeCell ref="C178:D178"/>
    <mergeCell ref="E178:F178"/>
    <mergeCell ref="A187:B187"/>
    <mergeCell ref="C187:D187"/>
    <mergeCell ref="E187:F187"/>
    <mergeCell ref="A188:B188"/>
    <mergeCell ref="C188:D188"/>
    <mergeCell ref="E188:F188"/>
    <mergeCell ref="A185:B185"/>
    <mergeCell ref="C185:D185"/>
    <mergeCell ref="E185:F185"/>
    <mergeCell ref="A186:B186"/>
    <mergeCell ref="C186:D186"/>
    <mergeCell ref="E186:F186"/>
    <mergeCell ref="A183:B183"/>
    <mergeCell ref="C183:D183"/>
    <mergeCell ref="E183:F183"/>
    <mergeCell ref="A184:B184"/>
    <mergeCell ref="C184:D184"/>
    <mergeCell ref="E184:F184"/>
    <mergeCell ref="A193:B193"/>
    <mergeCell ref="C193:D193"/>
    <mergeCell ref="E193:F193"/>
    <mergeCell ref="A194:B194"/>
    <mergeCell ref="C194:D194"/>
    <mergeCell ref="E194:F194"/>
    <mergeCell ref="A191:B191"/>
    <mergeCell ref="C191:D191"/>
    <mergeCell ref="E191:F191"/>
    <mergeCell ref="A192:B192"/>
    <mergeCell ref="C192:D192"/>
    <mergeCell ref="E192:F192"/>
    <mergeCell ref="A189:B189"/>
    <mergeCell ref="C189:D189"/>
    <mergeCell ref="E189:F189"/>
    <mergeCell ref="A190:B190"/>
    <mergeCell ref="C190:D190"/>
    <mergeCell ref="E190:F190"/>
    <mergeCell ref="A199:B199"/>
    <mergeCell ref="C199:D199"/>
    <mergeCell ref="E199:F199"/>
    <mergeCell ref="A200:B200"/>
    <mergeCell ref="C200:D200"/>
    <mergeCell ref="E200:F200"/>
    <mergeCell ref="A197:B197"/>
    <mergeCell ref="C197:D197"/>
    <mergeCell ref="E197:F197"/>
    <mergeCell ref="A198:B198"/>
    <mergeCell ref="C198:D198"/>
    <mergeCell ref="E198:F198"/>
    <mergeCell ref="A195:B195"/>
    <mergeCell ref="C195:D195"/>
    <mergeCell ref="E195:F195"/>
    <mergeCell ref="A196:B196"/>
    <mergeCell ref="C196:D196"/>
    <mergeCell ref="E196:F196"/>
    <mergeCell ref="A205:B205"/>
    <mergeCell ref="C205:D205"/>
    <mergeCell ref="E205:F205"/>
    <mergeCell ref="A206:B206"/>
    <mergeCell ref="C206:D206"/>
    <mergeCell ref="E206:F206"/>
    <mergeCell ref="A203:B203"/>
    <mergeCell ref="C203:D203"/>
    <mergeCell ref="E203:F203"/>
    <mergeCell ref="A204:B204"/>
    <mergeCell ref="C204:D204"/>
    <mergeCell ref="E204:F204"/>
    <mergeCell ref="A201:B201"/>
    <mergeCell ref="C201:D201"/>
    <mergeCell ref="E201:F201"/>
    <mergeCell ref="A202:B202"/>
    <mergeCell ref="C202:D202"/>
    <mergeCell ref="E202:F202"/>
    <mergeCell ref="A211:B211"/>
    <mergeCell ref="C211:D211"/>
    <mergeCell ref="E211:F211"/>
    <mergeCell ref="A212:B212"/>
    <mergeCell ref="C212:D212"/>
    <mergeCell ref="E212:F212"/>
    <mergeCell ref="A209:B209"/>
    <mergeCell ref="C209:D209"/>
    <mergeCell ref="E209:F209"/>
    <mergeCell ref="A210:B210"/>
    <mergeCell ref="C210:D210"/>
    <mergeCell ref="E210:F210"/>
    <mergeCell ref="A207:B207"/>
    <mergeCell ref="C207:D207"/>
    <mergeCell ref="E207:F207"/>
    <mergeCell ref="A208:B208"/>
    <mergeCell ref="C208:D208"/>
    <mergeCell ref="E208:F208"/>
    <mergeCell ref="A217:B217"/>
    <mergeCell ref="C217:D217"/>
    <mergeCell ref="E217:F217"/>
    <mergeCell ref="A218:B218"/>
    <mergeCell ref="C218:D218"/>
    <mergeCell ref="E218:F218"/>
    <mergeCell ref="A215:B215"/>
    <mergeCell ref="C215:D215"/>
    <mergeCell ref="E215:F215"/>
    <mergeCell ref="A216:B216"/>
    <mergeCell ref="C216:D216"/>
    <mergeCell ref="E216:F216"/>
    <mergeCell ref="A213:B213"/>
    <mergeCell ref="C213:D213"/>
    <mergeCell ref="E213:F213"/>
    <mergeCell ref="A214:B214"/>
    <mergeCell ref="C214:D214"/>
    <mergeCell ref="E214:F214"/>
    <mergeCell ref="A223:B223"/>
    <mergeCell ref="C223:D223"/>
    <mergeCell ref="E223:F223"/>
    <mergeCell ref="A224:B224"/>
    <mergeCell ref="C224:D224"/>
    <mergeCell ref="E224:F224"/>
    <mergeCell ref="A221:B221"/>
    <mergeCell ref="C221:D221"/>
    <mergeCell ref="E221:F221"/>
    <mergeCell ref="A222:B222"/>
    <mergeCell ref="C222:D222"/>
    <mergeCell ref="E222:F222"/>
    <mergeCell ref="A219:B219"/>
    <mergeCell ref="C219:D219"/>
    <mergeCell ref="E219:F219"/>
    <mergeCell ref="A220:B220"/>
    <mergeCell ref="C220:D220"/>
    <mergeCell ref="E220:F220"/>
    <mergeCell ref="A229:B229"/>
    <mergeCell ref="C229:D229"/>
    <mergeCell ref="E229:F229"/>
    <mergeCell ref="A230:B230"/>
    <mergeCell ref="C230:D230"/>
    <mergeCell ref="E230:F230"/>
    <mergeCell ref="A227:B227"/>
    <mergeCell ref="C227:D227"/>
    <mergeCell ref="E227:F227"/>
    <mergeCell ref="A228:B228"/>
    <mergeCell ref="C228:D228"/>
    <mergeCell ref="E228:F228"/>
    <mergeCell ref="A225:B225"/>
    <mergeCell ref="C225:D225"/>
    <mergeCell ref="E225:F225"/>
    <mergeCell ref="A226:B226"/>
    <mergeCell ref="C226:D226"/>
    <mergeCell ref="E226:F226"/>
    <mergeCell ref="A235:B235"/>
    <mergeCell ref="C235:D235"/>
    <mergeCell ref="E235:F235"/>
    <mergeCell ref="A236:B236"/>
    <mergeCell ref="C236:D236"/>
    <mergeCell ref="E236:F236"/>
    <mergeCell ref="A233:B233"/>
    <mergeCell ref="C233:D233"/>
    <mergeCell ref="E233:F233"/>
    <mergeCell ref="A234:B234"/>
    <mergeCell ref="C234:D234"/>
    <mergeCell ref="E234:F234"/>
    <mergeCell ref="A231:B231"/>
    <mergeCell ref="C231:D231"/>
    <mergeCell ref="E231:F231"/>
    <mergeCell ref="A232:B232"/>
    <mergeCell ref="C232:D232"/>
    <mergeCell ref="E232:F232"/>
    <mergeCell ref="A241:B241"/>
    <mergeCell ref="C241:D241"/>
    <mergeCell ref="E241:F241"/>
    <mergeCell ref="A242:B242"/>
    <mergeCell ref="C242:D242"/>
    <mergeCell ref="E242:F242"/>
    <mergeCell ref="A239:B239"/>
    <mergeCell ref="C239:D239"/>
    <mergeCell ref="E239:F239"/>
    <mergeCell ref="A240:B240"/>
    <mergeCell ref="C240:D240"/>
    <mergeCell ref="E240:F240"/>
    <mergeCell ref="A237:B237"/>
    <mergeCell ref="C237:D237"/>
    <mergeCell ref="E237:F237"/>
    <mergeCell ref="A238:B238"/>
    <mergeCell ref="C238:D238"/>
    <mergeCell ref="E238:F238"/>
    <mergeCell ref="A247:B247"/>
    <mergeCell ref="C247:D247"/>
    <mergeCell ref="E247:F247"/>
    <mergeCell ref="A248:B248"/>
    <mergeCell ref="C248:D248"/>
    <mergeCell ref="E248:F248"/>
    <mergeCell ref="A245:B245"/>
    <mergeCell ref="C245:D245"/>
    <mergeCell ref="E245:F245"/>
    <mergeCell ref="A246:B246"/>
    <mergeCell ref="C246:D246"/>
    <mergeCell ref="E246:F246"/>
    <mergeCell ref="A243:B243"/>
    <mergeCell ref="C243:D243"/>
    <mergeCell ref="E243:F243"/>
    <mergeCell ref="A244:B244"/>
    <mergeCell ref="C244:D244"/>
    <mergeCell ref="E244:F244"/>
    <mergeCell ref="A253:B253"/>
    <mergeCell ref="C253:D253"/>
    <mergeCell ref="E253:F253"/>
    <mergeCell ref="A254:B254"/>
    <mergeCell ref="C254:D254"/>
    <mergeCell ref="E254:F254"/>
    <mergeCell ref="A251:B251"/>
    <mergeCell ref="C251:D251"/>
    <mergeCell ref="E251:F251"/>
    <mergeCell ref="A252:B252"/>
    <mergeCell ref="C252:D252"/>
    <mergeCell ref="E252:F252"/>
    <mergeCell ref="A249:B249"/>
    <mergeCell ref="C249:D249"/>
    <mergeCell ref="E249:F249"/>
    <mergeCell ref="A250:B250"/>
    <mergeCell ref="C250:D250"/>
    <mergeCell ref="E250:F250"/>
    <mergeCell ref="A259:B259"/>
    <mergeCell ref="C259:D259"/>
    <mergeCell ref="E259:F259"/>
    <mergeCell ref="A260:B260"/>
    <mergeCell ref="C260:D260"/>
    <mergeCell ref="E260:F260"/>
    <mergeCell ref="A257:B257"/>
    <mergeCell ref="C257:D257"/>
    <mergeCell ref="E257:F257"/>
    <mergeCell ref="A258:B258"/>
    <mergeCell ref="C258:D258"/>
    <mergeCell ref="E258:F258"/>
    <mergeCell ref="A255:B255"/>
    <mergeCell ref="C255:D255"/>
    <mergeCell ref="E255:F255"/>
    <mergeCell ref="A256:B256"/>
    <mergeCell ref="C256:D256"/>
    <mergeCell ref="E256:F256"/>
    <mergeCell ref="A265:B265"/>
    <mergeCell ref="C265:D265"/>
    <mergeCell ref="E265:F265"/>
    <mergeCell ref="A266:B266"/>
    <mergeCell ref="C266:D266"/>
    <mergeCell ref="E266:F266"/>
    <mergeCell ref="A263:B263"/>
    <mergeCell ref="C263:D263"/>
    <mergeCell ref="E263:F263"/>
    <mergeCell ref="A264:B264"/>
    <mergeCell ref="C264:D264"/>
    <mergeCell ref="E264:F264"/>
    <mergeCell ref="A261:B261"/>
    <mergeCell ref="C261:D261"/>
    <mergeCell ref="E261:F261"/>
    <mergeCell ref="A262:B262"/>
    <mergeCell ref="C262:D262"/>
    <mergeCell ref="E262:F262"/>
    <mergeCell ref="A271:B271"/>
    <mergeCell ref="C271:D271"/>
    <mergeCell ref="E271:F271"/>
    <mergeCell ref="A272:B272"/>
    <mergeCell ref="C272:D272"/>
    <mergeCell ref="E272:F272"/>
    <mergeCell ref="A269:B269"/>
    <mergeCell ref="C269:D269"/>
    <mergeCell ref="E269:F269"/>
    <mergeCell ref="A270:B270"/>
    <mergeCell ref="C270:D270"/>
    <mergeCell ref="E270:F270"/>
    <mergeCell ref="A267:B267"/>
    <mergeCell ref="C267:D267"/>
    <mergeCell ref="E267:F267"/>
    <mergeCell ref="A268:B268"/>
    <mergeCell ref="C268:D268"/>
    <mergeCell ref="E268:F268"/>
    <mergeCell ref="A277:B277"/>
    <mergeCell ref="C277:D277"/>
    <mergeCell ref="E277:F277"/>
    <mergeCell ref="A278:B278"/>
    <mergeCell ref="C278:D278"/>
    <mergeCell ref="E278:F278"/>
    <mergeCell ref="A275:B275"/>
    <mergeCell ref="C275:D275"/>
    <mergeCell ref="E275:F275"/>
    <mergeCell ref="A276:B276"/>
    <mergeCell ref="C276:D276"/>
    <mergeCell ref="E276:F276"/>
    <mergeCell ref="A273:B273"/>
    <mergeCell ref="C273:D273"/>
    <mergeCell ref="E273:F273"/>
    <mergeCell ref="A274:B274"/>
    <mergeCell ref="C274:D274"/>
    <mergeCell ref="E274:F274"/>
    <mergeCell ref="A283:B283"/>
    <mergeCell ref="C283:D283"/>
    <mergeCell ref="E283:F283"/>
    <mergeCell ref="A284:B284"/>
    <mergeCell ref="C284:D284"/>
    <mergeCell ref="E284:F284"/>
    <mergeCell ref="A281:B281"/>
    <mergeCell ref="C281:D281"/>
    <mergeCell ref="E281:F281"/>
    <mergeCell ref="A282:B282"/>
    <mergeCell ref="C282:D282"/>
    <mergeCell ref="E282:F282"/>
    <mergeCell ref="A279:B279"/>
    <mergeCell ref="C279:D279"/>
    <mergeCell ref="E279:F279"/>
    <mergeCell ref="A280:B280"/>
    <mergeCell ref="C280:D280"/>
    <mergeCell ref="E280:F280"/>
    <mergeCell ref="A289:B289"/>
    <mergeCell ref="C289:D289"/>
    <mergeCell ref="E289:F289"/>
    <mergeCell ref="A290:B290"/>
    <mergeCell ref="C290:D290"/>
    <mergeCell ref="E290:F290"/>
    <mergeCell ref="A287:B287"/>
    <mergeCell ref="C287:D287"/>
    <mergeCell ref="E287:F287"/>
    <mergeCell ref="A288:B288"/>
    <mergeCell ref="C288:D288"/>
    <mergeCell ref="E288:F288"/>
    <mergeCell ref="A285:B285"/>
    <mergeCell ref="C285:D285"/>
    <mergeCell ref="E285:F285"/>
    <mergeCell ref="A286:B286"/>
    <mergeCell ref="C286:D286"/>
    <mergeCell ref="E286:F286"/>
    <mergeCell ref="A295:B295"/>
    <mergeCell ref="C295:D295"/>
    <mergeCell ref="E295:F295"/>
    <mergeCell ref="A296:B296"/>
    <mergeCell ref="C296:D296"/>
    <mergeCell ref="E296:F296"/>
    <mergeCell ref="A293:B293"/>
    <mergeCell ref="C293:D293"/>
    <mergeCell ref="E293:F293"/>
    <mergeCell ref="A294:B294"/>
    <mergeCell ref="C294:D294"/>
    <mergeCell ref="E294:F294"/>
    <mergeCell ref="A291:B291"/>
    <mergeCell ref="C291:D291"/>
    <mergeCell ref="E291:F291"/>
    <mergeCell ref="A292:B292"/>
    <mergeCell ref="C292:D292"/>
    <mergeCell ref="E292:F292"/>
    <mergeCell ref="A301:B301"/>
    <mergeCell ref="C301:D301"/>
    <mergeCell ref="E301:F301"/>
    <mergeCell ref="A302:B302"/>
    <mergeCell ref="C302:D302"/>
    <mergeCell ref="E302:F302"/>
    <mergeCell ref="A299:B299"/>
    <mergeCell ref="C299:D299"/>
    <mergeCell ref="E299:F299"/>
    <mergeCell ref="A300:B300"/>
    <mergeCell ref="C300:D300"/>
    <mergeCell ref="E300:F300"/>
    <mergeCell ref="A297:B297"/>
    <mergeCell ref="C297:D297"/>
    <mergeCell ref="E297:F297"/>
    <mergeCell ref="A298:B298"/>
    <mergeCell ref="C298:D298"/>
    <mergeCell ref="E298:F298"/>
    <mergeCell ref="A307:B307"/>
    <mergeCell ref="C307:D307"/>
    <mergeCell ref="E307:F307"/>
    <mergeCell ref="A308:B308"/>
    <mergeCell ref="C308:D308"/>
    <mergeCell ref="E308:F308"/>
    <mergeCell ref="A305:B305"/>
    <mergeCell ref="C305:D305"/>
    <mergeCell ref="E305:F305"/>
    <mergeCell ref="A306:B306"/>
    <mergeCell ref="C306:D306"/>
    <mergeCell ref="E306:F306"/>
    <mergeCell ref="A303:B303"/>
    <mergeCell ref="C303:D303"/>
    <mergeCell ref="E303:F303"/>
    <mergeCell ref="A304:B304"/>
    <mergeCell ref="C304:D304"/>
    <mergeCell ref="E304:F304"/>
    <mergeCell ref="A313:B313"/>
    <mergeCell ref="C313:D313"/>
    <mergeCell ref="E313:F313"/>
    <mergeCell ref="A314:B314"/>
    <mergeCell ref="C314:D314"/>
    <mergeCell ref="E314:F314"/>
    <mergeCell ref="A311:B311"/>
    <mergeCell ref="C311:D311"/>
    <mergeCell ref="E311:F311"/>
    <mergeCell ref="A312:B312"/>
    <mergeCell ref="C312:D312"/>
    <mergeCell ref="E312:F312"/>
    <mergeCell ref="A309:B309"/>
    <mergeCell ref="C309:D309"/>
    <mergeCell ref="E309:F309"/>
    <mergeCell ref="A310:B310"/>
    <mergeCell ref="C310:D310"/>
    <mergeCell ref="E310:F310"/>
    <mergeCell ref="A319:B319"/>
    <mergeCell ref="C319:D319"/>
    <mergeCell ref="E319:F319"/>
    <mergeCell ref="A320:B320"/>
    <mergeCell ref="C320:D320"/>
    <mergeCell ref="E320:F320"/>
    <mergeCell ref="A317:B317"/>
    <mergeCell ref="C317:D317"/>
    <mergeCell ref="E317:F317"/>
    <mergeCell ref="A318:B318"/>
    <mergeCell ref="C318:D318"/>
    <mergeCell ref="E318:F318"/>
    <mergeCell ref="A315:B315"/>
    <mergeCell ref="C315:D315"/>
    <mergeCell ref="E315:F315"/>
    <mergeCell ref="A316:B316"/>
    <mergeCell ref="C316:D316"/>
    <mergeCell ref="E316:F316"/>
    <mergeCell ref="C325:D325"/>
    <mergeCell ref="E325:F325"/>
    <mergeCell ref="A326:B326"/>
    <mergeCell ref="C326:D326"/>
    <mergeCell ref="E326:F326"/>
    <mergeCell ref="A323:B323"/>
    <mergeCell ref="C323:D323"/>
    <mergeCell ref="E323:F323"/>
    <mergeCell ref="A324:B324"/>
    <mergeCell ref="C324:D324"/>
    <mergeCell ref="E324:F324"/>
    <mergeCell ref="A321:B321"/>
    <mergeCell ref="C321:D321"/>
    <mergeCell ref="E321:F321"/>
    <mergeCell ref="A322:B322"/>
    <mergeCell ref="C322:D322"/>
    <mergeCell ref="E322:F322"/>
    <mergeCell ref="A338:B338"/>
    <mergeCell ref="C338:D338"/>
    <mergeCell ref="E338:F338"/>
    <mergeCell ref="A335:B335"/>
    <mergeCell ref="C335:D335"/>
    <mergeCell ref="E335:F335"/>
    <mergeCell ref="A336:B336"/>
    <mergeCell ref="C336:D336"/>
    <mergeCell ref="E336:F336"/>
    <mergeCell ref="A333:B333"/>
    <mergeCell ref="C333:D333"/>
    <mergeCell ref="E333:F333"/>
    <mergeCell ref="A334:B334"/>
    <mergeCell ref="C334:D334"/>
    <mergeCell ref="E334:F334"/>
    <mergeCell ref="A331:B331"/>
    <mergeCell ref="C331:D331"/>
    <mergeCell ref="E331:F331"/>
    <mergeCell ref="A332:B332"/>
    <mergeCell ref="C332:D332"/>
    <mergeCell ref="E332:F332"/>
    <mergeCell ref="H9:I9"/>
    <mergeCell ref="H8:I8"/>
    <mergeCell ref="H11:I11"/>
    <mergeCell ref="H10:I10"/>
    <mergeCell ref="H13:I13"/>
    <mergeCell ref="H12:I12"/>
    <mergeCell ref="H15:I15"/>
    <mergeCell ref="H14:I14"/>
    <mergeCell ref="H17:I17"/>
    <mergeCell ref="H16:I16"/>
    <mergeCell ref="H19:I19"/>
    <mergeCell ref="H18:I18"/>
    <mergeCell ref="H21:I21"/>
    <mergeCell ref="H20:I20"/>
    <mergeCell ref="H23:I23"/>
    <mergeCell ref="H22:I22"/>
    <mergeCell ref="A337:B337"/>
    <mergeCell ref="C337:D337"/>
    <mergeCell ref="E337:F337"/>
    <mergeCell ref="A329:B329"/>
    <mergeCell ref="C329:D329"/>
    <mergeCell ref="E329:F329"/>
    <mergeCell ref="A330:B330"/>
    <mergeCell ref="C330:D330"/>
    <mergeCell ref="E330:F330"/>
    <mergeCell ref="A327:B327"/>
    <mergeCell ref="C327:D327"/>
    <mergeCell ref="E327:F327"/>
    <mergeCell ref="A328:B328"/>
    <mergeCell ref="C328:D328"/>
    <mergeCell ref="E328:F328"/>
    <mergeCell ref="A325:B325"/>
    <mergeCell ref="H25:I25"/>
    <mergeCell ref="H24:I24"/>
    <mergeCell ref="H27:I27"/>
    <mergeCell ref="H26:I26"/>
    <mergeCell ref="H29:I29"/>
    <mergeCell ref="H28:I28"/>
    <mergeCell ref="H31:I31"/>
    <mergeCell ref="H30:I30"/>
    <mergeCell ref="H33:I33"/>
    <mergeCell ref="H32:I32"/>
    <mergeCell ref="H35:I35"/>
    <mergeCell ref="H34:I34"/>
    <mergeCell ref="H37:I37"/>
    <mergeCell ref="H36:I36"/>
    <mergeCell ref="H39:I39"/>
    <mergeCell ref="H38:I38"/>
    <mergeCell ref="H42:I42"/>
    <mergeCell ref="H41:I41"/>
    <mergeCell ref="H44:I44"/>
    <mergeCell ref="H43:I43"/>
    <mergeCell ref="H46:I46"/>
    <mergeCell ref="H45:I45"/>
    <mergeCell ref="H48:I48"/>
    <mergeCell ref="H47:I47"/>
    <mergeCell ref="H50:I50"/>
    <mergeCell ref="H49:I49"/>
    <mergeCell ref="H52:I52"/>
    <mergeCell ref="H51:I51"/>
    <mergeCell ref="H54:I54"/>
    <mergeCell ref="H53:I53"/>
    <mergeCell ref="H56:I56"/>
    <mergeCell ref="H55:I55"/>
    <mergeCell ref="H58:I58"/>
    <mergeCell ref="H57:I57"/>
    <mergeCell ref="H60:I60"/>
    <mergeCell ref="H59:I59"/>
    <mergeCell ref="H62:I62"/>
    <mergeCell ref="H61:I61"/>
    <mergeCell ref="H64:I64"/>
    <mergeCell ref="H63:I63"/>
    <mergeCell ref="H66:I66"/>
    <mergeCell ref="H65:I65"/>
    <mergeCell ref="H68:I68"/>
    <mergeCell ref="H67:I67"/>
    <mergeCell ref="H70:I70"/>
    <mergeCell ref="H69:I69"/>
    <mergeCell ref="H72:I72"/>
    <mergeCell ref="H71:I71"/>
    <mergeCell ref="H74:I74"/>
    <mergeCell ref="H73:I73"/>
    <mergeCell ref="H76:I76"/>
    <mergeCell ref="H75:I75"/>
    <mergeCell ref="H78:I78"/>
    <mergeCell ref="H77:I77"/>
    <mergeCell ref="H80:I80"/>
    <mergeCell ref="H79:I79"/>
    <mergeCell ref="H82:I82"/>
    <mergeCell ref="H81:I81"/>
    <mergeCell ref="H84:I84"/>
    <mergeCell ref="H83:I83"/>
    <mergeCell ref="H86:I86"/>
    <mergeCell ref="H85:I85"/>
    <mergeCell ref="H88:I88"/>
    <mergeCell ref="H87:I87"/>
    <mergeCell ref="H90:I90"/>
    <mergeCell ref="H89:I89"/>
    <mergeCell ref="H92:I92"/>
    <mergeCell ref="H91:I91"/>
    <mergeCell ref="H94:I94"/>
    <mergeCell ref="H93:I93"/>
    <mergeCell ref="H96:I96"/>
    <mergeCell ref="H95:I95"/>
    <mergeCell ref="H98:I98"/>
    <mergeCell ref="H97:I97"/>
    <mergeCell ref="H100:I100"/>
    <mergeCell ref="H99:I99"/>
    <mergeCell ref="H102:I102"/>
    <mergeCell ref="H101:I101"/>
    <mergeCell ref="H104:I104"/>
    <mergeCell ref="H103:I103"/>
    <mergeCell ref="H106:I106"/>
    <mergeCell ref="H105:I105"/>
    <mergeCell ref="H108:I108"/>
    <mergeCell ref="H107:I107"/>
    <mergeCell ref="H110:I110"/>
    <mergeCell ref="H109:I109"/>
    <mergeCell ref="H112:I112"/>
    <mergeCell ref="H111:I111"/>
    <mergeCell ref="H114:I114"/>
    <mergeCell ref="H113:I113"/>
    <mergeCell ref="H116:I116"/>
    <mergeCell ref="H115:I115"/>
    <mergeCell ref="H118:I118"/>
    <mergeCell ref="H117:I117"/>
    <mergeCell ref="H120:I120"/>
    <mergeCell ref="H119:I119"/>
    <mergeCell ref="H122:I122"/>
    <mergeCell ref="H121:I121"/>
    <mergeCell ref="H124:I124"/>
    <mergeCell ref="H123:I123"/>
    <mergeCell ref="H126:I126"/>
    <mergeCell ref="H125:I125"/>
    <mergeCell ref="H128:I128"/>
    <mergeCell ref="H127:I127"/>
    <mergeCell ref="H130:I130"/>
    <mergeCell ref="H129:I129"/>
    <mergeCell ref="H132:I132"/>
    <mergeCell ref="H131:I131"/>
    <mergeCell ref="H134:I134"/>
    <mergeCell ref="H133:I133"/>
    <mergeCell ref="H136:I136"/>
    <mergeCell ref="H135:I135"/>
    <mergeCell ref="H138:I138"/>
    <mergeCell ref="H137:I137"/>
    <mergeCell ref="H140:I140"/>
    <mergeCell ref="H139:I139"/>
    <mergeCell ref="H142:I142"/>
    <mergeCell ref="H141:I141"/>
    <mergeCell ref="H144:I144"/>
    <mergeCell ref="H143:I143"/>
    <mergeCell ref="H146:I146"/>
    <mergeCell ref="H145:I145"/>
    <mergeCell ref="H148:I148"/>
    <mergeCell ref="H147:I147"/>
    <mergeCell ref="H150:I150"/>
    <mergeCell ref="H149:I149"/>
    <mergeCell ref="H152:I152"/>
    <mergeCell ref="H151:I151"/>
    <mergeCell ref="H154:I154"/>
    <mergeCell ref="H153:I153"/>
    <mergeCell ref="H156:I156"/>
    <mergeCell ref="H155:I155"/>
    <mergeCell ref="H158:I158"/>
    <mergeCell ref="H157:I157"/>
    <mergeCell ref="H160:I160"/>
    <mergeCell ref="H159:I159"/>
    <mergeCell ref="H162:I162"/>
    <mergeCell ref="H161:I161"/>
    <mergeCell ref="H164:I164"/>
    <mergeCell ref="H163:I163"/>
    <mergeCell ref="H166:I166"/>
    <mergeCell ref="H165:I165"/>
    <mergeCell ref="H168:I168"/>
    <mergeCell ref="H167:I167"/>
    <mergeCell ref="H170:I170"/>
    <mergeCell ref="H169:I169"/>
    <mergeCell ref="H172:I172"/>
    <mergeCell ref="H171:I171"/>
    <mergeCell ref="H174:I174"/>
    <mergeCell ref="H173:I173"/>
    <mergeCell ref="H176:I176"/>
    <mergeCell ref="H175:I175"/>
    <mergeCell ref="H178:I178"/>
    <mergeCell ref="H177:I177"/>
    <mergeCell ref="H180:I180"/>
    <mergeCell ref="H179:I179"/>
    <mergeCell ref="H182:I182"/>
    <mergeCell ref="H181:I181"/>
    <mergeCell ref="H184:I184"/>
    <mergeCell ref="H183:I183"/>
    <mergeCell ref="H186:I186"/>
    <mergeCell ref="H185:I185"/>
    <mergeCell ref="H188:I188"/>
    <mergeCell ref="H187:I187"/>
    <mergeCell ref="H190:I190"/>
    <mergeCell ref="H189:I189"/>
    <mergeCell ref="H192:I192"/>
    <mergeCell ref="H191:I191"/>
    <mergeCell ref="H194:I194"/>
    <mergeCell ref="H193:I193"/>
    <mergeCell ref="H196:I196"/>
    <mergeCell ref="H195:I195"/>
    <mergeCell ref="H198:I198"/>
    <mergeCell ref="H197:I197"/>
    <mergeCell ref="H200:I200"/>
    <mergeCell ref="H199:I199"/>
    <mergeCell ref="H202:I202"/>
    <mergeCell ref="H201:I201"/>
    <mergeCell ref="H204:I204"/>
    <mergeCell ref="H203:I203"/>
    <mergeCell ref="H206:I206"/>
    <mergeCell ref="H205:I205"/>
    <mergeCell ref="H208:I208"/>
    <mergeCell ref="H207:I207"/>
    <mergeCell ref="H210:I210"/>
    <mergeCell ref="H209:I209"/>
    <mergeCell ref="H212:I212"/>
    <mergeCell ref="H211:I211"/>
    <mergeCell ref="H214:I214"/>
    <mergeCell ref="H213:I213"/>
    <mergeCell ref="H216:I216"/>
    <mergeCell ref="H215:I215"/>
    <mergeCell ref="H218:I218"/>
    <mergeCell ref="H217:I217"/>
    <mergeCell ref="H220:I220"/>
    <mergeCell ref="H219:I219"/>
    <mergeCell ref="H222:I222"/>
    <mergeCell ref="H221:I221"/>
    <mergeCell ref="H224:I224"/>
    <mergeCell ref="H223:I223"/>
    <mergeCell ref="H226:I226"/>
    <mergeCell ref="H225:I225"/>
    <mergeCell ref="H228:I228"/>
    <mergeCell ref="H227:I227"/>
    <mergeCell ref="H230:I230"/>
    <mergeCell ref="H229:I229"/>
    <mergeCell ref="H232:I232"/>
    <mergeCell ref="H231:I231"/>
    <mergeCell ref="H234:I234"/>
    <mergeCell ref="H233:I233"/>
    <mergeCell ref="H236:I236"/>
    <mergeCell ref="H235:I235"/>
    <mergeCell ref="H238:I238"/>
    <mergeCell ref="H237:I237"/>
    <mergeCell ref="H240:I240"/>
    <mergeCell ref="H239:I239"/>
    <mergeCell ref="H242:I242"/>
    <mergeCell ref="H241:I241"/>
    <mergeCell ref="H244:I244"/>
    <mergeCell ref="H243:I243"/>
    <mergeCell ref="H246:I246"/>
    <mergeCell ref="H245:I245"/>
    <mergeCell ref="H248:I248"/>
    <mergeCell ref="H247:I247"/>
    <mergeCell ref="H250:I250"/>
    <mergeCell ref="H249:I249"/>
    <mergeCell ref="H252:I252"/>
    <mergeCell ref="H251:I251"/>
    <mergeCell ref="H254:I254"/>
    <mergeCell ref="H253:I253"/>
    <mergeCell ref="H256:I256"/>
    <mergeCell ref="H255:I255"/>
    <mergeCell ref="H258:I258"/>
    <mergeCell ref="H257:I257"/>
    <mergeCell ref="H260:I260"/>
    <mergeCell ref="H259:I259"/>
    <mergeCell ref="H262:I262"/>
    <mergeCell ref="H261:I261"/>
    <mergeCell ref="H264:I264"/>
    <mergeCell ref="H263:I263"/>
    <mergeCell ref="H266:I266"/>
    <mergeCell ref="H265:I265"/>
    <mergeCell ref="H268:I268"/>
    <mergeCell ref="H267:I267"/>
    <mergeCell ref="H270:I270"/>
    <mergeCell ref="H269:I269"/>
    <mergeCell ref="H272:I272"/>
    <mergeCell ref="H271:I271"/>
    <mergeCell ref="H274:I274"/>
    <mergeCell ref="H273:I273"/>
    <mergeCell ref="H276:I276"/>
    <mergeCell ref="H275:I275"/>
    <mergeCell ref="H299:I299"/>
    <mergeCell ref="H302:I302"/>
    <mergeCell ref="H301:I301"/>
    <mergeCell ref="H304:I304"/>
    <mergeCell ref="H303:I303"/>
    <mergeCell ref="H306:I306"/>
    <mergeCell ref="H305:I305"/>
    <mergeCell ref="H308:I308"/>
    <mergeCell ref="H307:I307"/>
    <mergeCell ref="H310:I310"/>
    <mergeCell ref="H309:I309"/>
    <mergeCell ref="H312:I312"/>
    <mergeCell ref="H311:I311"/>
    <mergeCell ref="H278:I278"/>
    <mergeCell ref="H277:I277"/>
    <mergeCell ref="H280:I280"/>
    <mergeCell ref="H279:I279"/>
    <mergeCell ref="H282:I282"/>
    <mergeCell ref="H281:I281"/>
    <mergeCell ref="H284:I284"/>
    <mergeCell ref="H283:I283"/>
    <mergeCell ref="H286:I286"/>
    <mergeCell ref="H285:I285"/>
    <mergeCell ref="H288:I288"/>
    <mergeCell ref="H287:I287"/>
    <mergeCell ref="H290:I290"/>
    <mergeCell ref="H289:I289"/>
    <mergeCell ref="H292:I292"/>
    <mergeCell ref="H291:I291"/>
    <mergeCell ref="H294:I294"/>
    <mergeCell ref="H293:I293"/>
    <mergeCell ref="H332:I332"/>
    <mergeCell ref="H331:I331"/>
    <mergeCell ref="H334:I334"/>
    <mergeCell ref="H333:I333"/>
    <mergeCell ref="H336:I336"/>
    <mergeCell ref="H335:I335"/>
    <mergeCell ref="H338:I338"/>
    <mergeCell ref="H337:I337"/>
    <mergeCell ref="E40:F40"/>
    <mergeCell ref="H314:I314"/>
    <mergeCell ref="H313:I313"/>
    <mergeCell ref="H316:I316"/>
    <mergeCell ref="H315:I315"/>
    <mergeCell ref="H318:I318"/>
    <mergeCell ref="H317:I317"/>
    <mergeCell ref="H320:I320"/>
    <mergeCell ref="H319:I319"/>
    <mergeCell ref="H322:I322"/>
    <mergeCell ref="H321:I321"/>
    <mergeCell ref="H324:I324"/>
    <mergeCell ref="H323:I323"/>
    <mergeCell ref="H326:I326"/>
    <mergeCell ref="H325:I325"/>
    <mergeCell ref="H328:I328"/>
    <mergeCell ref="H327:I327"/>
    <mergeCell ref="H330:I330"/>
    <mergeCell ref="H329:I329"/>
    <mergeCell ref="H296:I296"/>
    <mergeCell ref="H295:I295"/>
    <mergeCell ref="H298:I298"/>
    <mergeCell ref="H297:I297"/>
    <mergeCell ref="H300:I300"/>
  </mergeCells>
  <pageMargins left="0.7" right="0.7" top="0.75" bottom="0.75" header="0.3" footer="0.3"/>
  <extLst>
    <ext xmlns:x14="http://schemas.microsoft.com/office/spreadsheetml/2009/9/main" uri="{CCE6A557-97BC-4b89-ADB6-D9C93CAAB3DF}">
      <x14:dataValidations xmlns:xm="http://schemas.microsoft.com/office/excel/2006/main" xWindow="102" yWindow="403" count="4">
        <x14:dataValidation type="list" allowBlank="1" showInputMessage="1" promptTitle="Contract Type" prompt="Select" xr:uid="{25B06E8F-F42C-42DD-B53C-CA2CA2628821}">
          <x14:formula1>
            <xm:f>'Response Items'!$C$2:$C$5</xm:f>
          </x14:formula1>
          <xm:sqref>P3:Q338</xm:sqref>
        </x14:dataValidation>
        <x14:dataValidation type="list" allowBlank="1" showInputMessage="1" showErrorMessage="1" xr:uid="{B43ED173-D427-4A39-BFCE-088849CC2B55}">
          <x14:formula1>
            <xm:f>Sheet2!$F$2:$F$3</xm:f>
          </x14:formula1>
          <xm:sqref>L3:L338</xm:sqref>
        </x14:dataValidation>
        <x14:dataValidation type="list" allowBlank="1" showInputMessage="1" showErrorMessage="1" xr:uid="{FBB2400A-EE6B-4EC0-B194-417773315240}">
          <x14:formula1>
            <xm:f>OFFSET(Sheet2!$C$1,MATCH(A3,Sheet2!$C:$C,0)-1,1,COUNTIF(Sheet2!$C:$C,A3),1)</xm:f>
          </x14:formula1>
          <xm:sqref>C3:D338</xm:sqref>
        </x14:dataValidation>
        <x14:dataValidation type="list" allowBlank="1" showInputMessage="1" promptTitle="Furniture Applications" prompt="Select" xr:uid="{1FEB1000-6195-4BA5-9B19-5EDF8BAAAEAA}">
          <x14:formula1>
            <xm:f>OFFSET(Sheet2!$A$1,1,,COUNTA(Sheet2!$A:$A)-1,1)</xm:f>
          </x14:formula1>
          <xm:sqref>A3:B338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E8939-5AE7-472F-9552-9AB13E55DD92}">
  <dimension ref="D3:F8"/>
  <sheetViews>
    <sheetView workbookViewId="0">
      <selection activeCell="F7" sqref="F7"/>
    </sheetView>
  </sheetViews>
  <sheetFormatPr defaultRowHeight="15"/>
  <cols>
    <col min="6" max="6" width="10.140625" bestFit="1" customWidth="1"/>
  </cols>
  <sheetData>
    <row r="3" spans="4:6">
      <c r="D3" s="21" t="s">
        <v>32</v>
      </c>
      <c r="E3" s="21" t="s">
        <v>33</v>
      </c>
      <c r="F3" s="21" t="s">
        <v>34</v>
      </c>
    </row>
    <row r="4" spans="4:6">
      <c r="D4" s="21" t="s">
        <v>35</v>
      </c>
      <c r="E4" s="21" t="s">
        <v>36</v>
      </c>
      <c r="F4" s="21">
        <f>SUMIFS(Furniture!O3:O338,Furniture!A3:A338,"Admin",Furniture!C3:C338,"Desks")</f>
        <v>15218.24</v>
      </c>
    </row>
    <row r="5" spans="4:6">
      <c r="D5" s="21" t="s">
        <v>35</v>
      </c>
      <c r="E5" s="21" t="s">
        <v>37</v>
      </c>
      <c r="F5" s="21">
        <f>SUMIFS(Furniture!O3:O338,Furniture!A3:A338,"Admin",Furniture!C3:C338,"Tables")</f>
        <v>20401.07</v>
      </c>
    </row>
    <row r="6" spans="4:6">
      <c r="D6" s="21" t="s">
        <v>35</v>
      </c>
      <c r="E6" s="21" t="s">
        <v>38</v>
      </c>
      <c r="F6" s="21">
        <f>SUMIFS(Furniture!O3:O338,Furniture!A3:A338,"Admin",Furniture!C3:C338,"Side Chairs")</f>
        <v>14394.539999999999</v>
      </c>
    </row>
    <row r="7" spans="4:6">
      <c r="D7" s="21" t="s">
        <v>35</v>
      </c>
      <c r="E7" s="21" t="s">
        <v>39</v>
      </c>
      <c r="F7" s="21">
        <f>SUMIFS(Furniture!O3:O338,Furniture!A3:A338,"Admin",Furniture!C3:C338,"Task Chairs")</f>
        <v>0</v>
      </c>
    </row>
    <row r="8" spans="4:6">
      <c r="D8" s="21" t="s">
        <v>35</v>
      </c>
      <c r="E8" s="21" t="s">
        <v>40</v>
      </c>
      <c r="F8" s="21">
        <f>SUMIFS(Furniture!O3:O351,Furniture!A3:A351,"Admin",Furniture!C3:C351,"Conference Table")</f>
        <v>9585.119999999999</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E7EC7-5D40-4863-9E4D-0851A8DD1F80}">
  <dimension ref="A1:R568"/>
  <sheetViews>
    <sheetView workbookViewId="0">
      <pane ySplit="2" topLeftCell="A3" activePane="bottomLeft" state="frozen"/>
      <selection pane="bottomLeft" activeCell="C30" sqref="C30:D30"/>
    </sheetView>
  </sheetViews>
  <sheetFormatPr defaultColWidth="9.140625" defaultRowHeight="15"/>
  <cols>
    <col min="1" max="1" width="13.42578125" style="21" customWidth="1"/>
    <col min="2" max="2" width="25.28515625" style="21" customWidth="1"/>
    <col min="3" max="3" width="16" style="21" customWidth="1"/>
    <col min="4" max="4" width="5.28515625" style="21" hidden="1" customWidth="1"/>
    <col min="5" max="5" width="22.28515625" style="106" customWidth="1"/>
    <col min="6" max="6" width="4.7109375" style="21" hidden="1" customWidth="1"/>
    <col min="7" max="7" width="21.28515625" style="21" customWidth="1"/>
    <col min="8" max="8" width="32.5703125" style="184" customWidth="1"/>
    <col min="9" max="9" width="14.28515625" style="21" hidden="1" customWidth="1"/>
    <col min="10" max="10" width="31.28515625" style="21" customWidth="1"/>
    <col min="11" max="11" width="20.7109375" style="265" customWidth="1"/>
    <col min="12" max="12" width="12.42578125" style="33" customWidth="1"/>
    <col min="13" max="13" width="15.7109375" style="117" customWidth="1"/>
    <col min="14" max="14" width="16.140625" style="21" customWidth="1"/>
    <col min="15" max="15" width="19.140625" style="21" customWidth="1"/>
    <col min="16" max="16" width="15.7109375" style="21" customWidth="1"/>
    <col min="17" max="17" width="17" style="21" customWidth="1"/>
    <col min="18" max="18" width="15.5703125" style="21" customWidth="1"/>
    <col min="19" max="19" width="26.5703125" style="21" customWidth="1"/>
    <col min="20" max="20" width="18.7109375" style="21" customWidth="1"/>
    <col min="21" max="21" width="28.85546875" style="21" customWidth="1"/>
    <col min="22" max="16384" width="9.140625" style="21"/>
  </cols>
  <sheetData>
    <row r="1" spans="1:16" ht="39" customHeight="1" thickBot="1">
      <c r="A1" s="525" t="s">
        <v>41</v>
      </c>
      <c r="B1" s="525"/>
      <c r="C1" s="525"/>
      <c r="D1" s="525"/>
      <c r="E1" s="525"/>
      <c r="F1" s="525"/>
      <c r="G1" s="525"/>
      <c r="H1" s="525"/>
      <c r="I1" s="525"/>
      <c r="J1" s="525"/>
      <c r="K1" s="525"/>
      <c r="L1" s="525"/>
      <c r="M1" s="525"/>
      <c r="N1" s="63"/>
      <c r="O1" s="64"/>
      <c r="P1" s="38"/>
    </row>
    <row r="2" spans="1:16" ht="70.150000000000006" customHeight="1" thickTop="1" thickBot="1">
      <c r="A2" s="526" t="s">
        <v>143</v>
      </c>
      <c r="B2" s="527"/>
      <c r="C2" s="528" t="s">
        <v>144</v>
      </c>
      <c r="D2" s="527"/>
      <c r="E2" s="528" t="s">
        <v>142</v>
      </c>
      <c r="F2" s="527"/>
      <c r="G2" s="81" t="s">
        <v>145</v>
      </c>
      <c r="H2" s="528" t="s">
        <v>146</v>
      </c>
      <c r="I2" s="527"/>
      <c r="J2" s="81" t="s">
        <v>147</v>
      </c>
      <c r="K2" s="257" t="s">
        <v>148</v>
      </c>
      <c r="L2" s="81" t="s">
        <v>149</v>
      </c>
      <c r="M2" s="144" t="s">
        <v>151</v>
      </c>
      <c r="N2" s="82" t="s">
        <v>150</v>
      </c>
      <c r="O2" s="83" t="s">
        <v>134</v>
      </c>
      <c r="P2" s="80"/>
    </row>
    <row r="3" spans="1:16" ht="15.75" customHeight="1" thickBot="1">
      <c r="A3" s="436" t="s">
        <v>79</v>
      </c>
      <c r="B3" s="436"/>
      <c r="C3" s="521" t="s">
        <v>86</v>
      </c>
      <c r="D3" s="522"/>
      <c r="E3" s="513" t="s">
        <v>397</v>
      </c>
      <c r="F3" s="514"/>
      <c r="G3" s="93" t="s">
        <v>399</v>
      </c>
      <c r="H3" s="507" t="s">
        <v>398</v>
      </c>
      <c r="I3" s="508"/>
      <c r="J3" s="76"/>
      <c r="K3" s="126" t="s">
        <v>396</v>
      </c>
      <c r="L3" s="123">
        <v>5</v>
      </c>
      <c r="M3" s="145">
        <v>383.82</v>
      </c>
      <c r="N3" s="65">
        <f t="shared" ref="N3:N71" si="0">$L3*$M3</f>
        <v>1919.1</v>
      </c>
      <c r="O3" s="76" t="s">
        <v>73</v>
      </c>
      <c r="P3" s="32"/>
    </row>
    <row r="4" spans="1:16" ht="16.5" thickBot="1">
      <c r="A4" s="523" t="s">
        <v>79</v>
      </c>
      <c r="B4" s="524"/>
      <c r="C4" s="493" t="s">
        <v>37</v>
      </c>
      <c r="D4" s="494"/>
      <c r="E4" s="513" t="s">
        <v>397</v>
      </c>
      <c r="F4" s="514"/>
      <c r="G4" s="75" t="s">
        <v>402</v>
      </c>
      <c r="H4" s="490" t="s">
        <v>401</v>
      </c>
      <c r="I4" s="491"/>
      <c r="J4" s="75"/>
      <c r="K4" s="127" t="s">
        <v>400</v>
      </c>
      <c r="L4" s="124">
        <v>1</v>
      </c>
      <c r="M4" s="146">
        <v>776</v>
      </c>
      <c r="N4" s="65">
        <f t="shared" si="0"/>
        <v>776</v>
      </c>
      <c r="O4" s="121" t="s">
        <v>73</v>
      </c>
      <c r="P4" s="32"/>
    </row>
    <row r="5" spans="1:16" ht="15.75" customHeight="1" thickBot="1">
      <c r="A5" s="523" t="s">
        <v>79</v>
      </c>
      <c r="B5" s="524"/>
      <c r="C5" s="493" t="s">
        <v>59</v>
      </c>
      <c r="D5" s="494"/>
      <c r="E5" s="513" t="s">
        <v>397</v>
      </c>
      <c r="F5" s="514"/>
      <c r="G5" s="75"/>
      <c r="H5" s="490" t="s">
        <v>403</v>
      </c>
      <c r="I5" s="491"/>
      <c r="J5" s="75"/>
      <c r="K5" s="127" t="s">
        <v>404</v>
      </c>
      <c r="L5" s="124">
        <v>1</v>
      </c>
      <c r="M5" s="146">
        <v>2399</v>
      </c>
      <c r="N5" s="65">
        <f t="shared" si="0"/>
        <v>2399</v>
      </c>
      <c r="O5" s="121" t="s">
        <v>73</v>
      </c>
      <c r="P5" s="32"/>
    </row>
    <row r="6" spans="1:16" ht="16.5" thickBot="1">
      <c r="A6" s="507" t="s">
        <v>79</v>
      </c>
      <c r="B6" s="508"/>
      <c r="C6" s="493" t="s">
        <v>59</v>
      </c>
      <c r="D6" s="494"/>
      <c r="E6" s="513" t="s">
        <v>397</v>
      </c>
      <c r="F6" s="514"/>
      <c r="G6" s="75"/>
      <c r="H6" s="490" t="s">
        <v>405</v>
      </c>
      <c r="I6" s="491"/>
      <c r="J6" s="75"/>
      <c r="K6" s="127" t="s">
        <v>406</v>
      </c>
      <c r="L6" s="125">
        <v>7</v>
      </c>
      <c r="M6" s="146">
        <v>110.88</v>
      </c>
      <c r="N6" s="65">
        <f t="shared" si="0"/>
        <v>776.16</v>
      </c>
      <c r="O6" s="121" t="s">
        <v>73</v>
      </c>
      <c r="P6" s="32"/>
    </row>
    <row r="7" spans="1:16" ht="16.5" thickBot="1">
      <c r="A7" s="490" t="s">
        <v>79</v>
      </c>
      <c r="B7" s="491"/>
      <c r="C7" s="493" t="s">
        <v>91</v>
      </c>
      <c r="D7" s="494"/>
      <c r="E7" s="513" t="s">
        <v>397</v>
      </c>
      <c r="F7" s="514"/>
      <c r="G7" s="75"/>
      <c r="H7" s="490" t="s">
        <v>408</v>
      </c>
      <c r="I7" s="491"/>
      <c r="J7" s="75"/>
      <c r="K7" s="127" t="s">
        <v>407</v>
      </c>
      <c r="L7" s="125">
        <v>1</v>
      </c>
      <c r="M7" s="146">
        <v>10.76</v>
      </c>
      <c r="N7" s="65">
        <f t="shared" si="0"/>
        <v>10.76</v>
      </c>
      <c r="O7" s="121" t="s">
        <v>73</v>
      </c>
      <c r="P7" s="32"/>
    </row>
    <row r="8" spans="1:16" ht="15" customHeight="1" thickBot="1">
      <c r="A8" s="490" t="s">
        <v>79</v>
      </c>
      <c r="B8" s="491"/>
      <c r="C8" s="493" t="s">
        <v>59</v>
      </c>
      <c r="D8" s="494"/>
      <c r="E8" s="513" t="s">
        <v>397</v>
      </c>
      <c r="F8" s="514"/>
      <c r="G8" s="75" t="s">
        <v>410</v>
      </c>
      <c r="H8" s="490" t="s">
        <v>409</v>
      </c>
      <c r="I8" s="491"/>
      <c r="J8" s="75"/>
      <c r="K8" s="129" t="s">
        <v>411</v>
      </c>
      <c r="L8" s="128">
        <v>1</v>
      </c>
      <c r="M8" s="147">
        <v>2336.4699999999998</v>
      </c>
      <c r="N8" s="65">
        <f t="shared" si="0"/>
        <v>2336.4699999999998</v>
      </c>
      <c r="O8" s="121" t="s">
        <v>73</v>
      </c>
      <c r="P8" s="32"/>
    </row>
    <row r="9" spans="1:16" ht="15" customHeight="1" thickBot="1">
      <c r="A9" s="517" t="s">
        <v>79</v>
      </c>
      <c r="B9" s="518"/>
      <c r="C9" s="519" t="s">
        <v>59</v>
      </c>
      <c r="D9" s="520"/>
      <c r="E9" s="513" t="s">
        <v>397</v>
      </c>
      <c r="F9" s="514"/>
      <c r="G9" s="92" t="s">
        <v>410</v>
      </c>
      <c r="H9" s="490" t="s">
        <v>409</v>
      </c>
      <c r="I9" s="491"/>
      <c r="J9" s="92"/>
      <c r="K9" s="129" t="s">
        <v>411</v>
      </c>
      <c r="L9" s="128">
        <v>1</v>
      </c>
      <c r="M9" s="147">
        <v>1785.22</v>
      </c>
      <c r="N9" s="65">
        <f t="shared" si="0"/>
        <v>1785.22</v>
      </c>
      <c r="O9" s="121" t="s">
        <v>73</v>
      </c>
      <c r="P9" s="32"/>
    </row>
    <row r="10" spans="1:16" ht="16.5" thickBot="1">
      <c r="A10" s="523" t="s">
        <v>79</v>
      </c>
      <c r="B10" s="524"/>
      <c r="C10" s="521" t="s">
        <v>86</v>
      </c>
      <c r="D10" s="522"/>
      <c r="E10" s="513" t="s">
        <v>397</v>
      </c>
      <c r="F10" s="514"/>
      <c r="G10" s="93" t="s">
        <v>399</v>
      </c>
      <c r="H10" s="490" t="s">
        <v>413</v>
      </c>
      <c r="I10" s="491"/>
      <c r="J10" s="75"/>
      <c r="K10" s="129" t="s">
        <v>412</v>
      </c>
      <c r="L10" s="129">
        <v>5</v>
      </c>
      <c r="M10" s="148">
        <v>293.55</v>
      </c>
      <c r="N10" s="65">
        <f t="shared" si="0"/>
        <v>1467.75</v>
      </c>
      <c r="O10" s="121" t="s">
        <v>73</v>
      </c>
      <c r="P10" s="32"/>
    </row>
    <row r="11" spans="1:16" ht="16.5" thickBot="1">
      <c r="A11" s="507" t="s">
        <v>79</v>
      </c>
      <c r="B11" s="508"/>
      <c r="C11" s="493" t="s">
        <v>59</v>
      </c>
      <c r="D11" s="494"/>
      <c r="E11" s="513" t="s">
        <v>397</v>
      </c>
      <c r="F11" s="514"/>
      <c r="G11" s="75" t="s">
        <v>415</v>
      </c>
      <c r="H11" s="490" t="s">
        <v>416</v>
      </c>
      <c r="I11" s="491"/>
      <c r="J11" s="75"/>
      <c r="K11" s="130" t="s">
        <v>414</v>
      </c>
      <c r="L11" s="129">
        <v>1</v>
      </c>
      <c r="M11" s="148">
        <v>646</v>
      </c>
      <c r="N11" s="65">
        <f t="shared" si="0"/>
        <v>646</v>
      </c>
      <c r="O11" s="121" t="s">
        <v>73</v>
      </c>
      <c r="P11" s="32"/>
    </row>
    <row r="12" spans="1:16" ht="16.5" thickBot="1">
      <c r="A12" s="490" t="s">
        <v>79</v>
      </c>
      <c r="B12" s="491"/>
      <c r="C12" s="493" t="s">
        <v>91</v>
      </c>
      <c r="D12" s="494"/>
      <c r="E12" s="513" t="s">
        <v>397</v>
      </c>
      <c r="F12" s="514"/>
      <c r="G12" s="75"/>
      <c r="H12" s="490" t="s">
        <v>417</v>
      </c>
      <c r="I12" s="491"/>
      <c r="J12" s="75"/>
      <c r="K12" s="131" t="s">
        <v>418</v>
      </c>
      <c r="L12" s="132">
        <v>6</v>
      </c>
      <c r="M12" s="149">
        <v>7.97</v>
      </c>
      <c r="N12" s="65">
        <f t="shared" si="0"/>
        <v>47.82</v>
      </c>
      <c r="O12" s="121" t="s">
        <v>73</v>
      </c>
      <c r="P12" s="32"/>
    </row>
    <row r="13" spans="1:16" ht="16.5" thickBot="1">
      <c r="A13" s="490" t="s">
        <v>79</v>
      </c>
      <c r="B13" s="491"/>
      <c r="C13" s="493" t="s">
        <v>59</v>
      </c>
      <c r="D13" s="494"/>
      <c r="E13" s="513" t="s">
        <v>397</v>
      </c>
      <c r="F13" s="514"/>
      <c r="G13" s="75"/>
      <c r="H13" s="490" t="s">
        <v>420</v>
      </c>
      <c r="I13" s="491"/>
      <c r="J13" s="75"/>
      <c r="K13" s="135" t="s">
        <v>419</v>
      </c>
      <c r="L13" s="133">
        <v>1</v>
      </c>
      <c r="M13" s="150">
        <v>239.13</v>
      </c>
      <c r="N13" s="65">
        <f t="shared" si="0"/>
        <v>239.13</v>
      </c>
      <c r="O13" s="121" t="s">
        <v>73</v>
      </c>
      <c r="P13" s="32"/>
    </row>
    <row r="14" spans="1:16" ht="16.5" thickBot="1">
      <c r="A14" s="434" t="s">
        <v>79</v>
      </c>
      <c r="B14" s="435"/>
      <c r="C14" s="493" t="s">
        <v>91</v>
      </c>
      <c r="D14" s="494"/>
      <c r="E14" s="513" t="s">
        <v>397</v>
      </c>
      <c r="F14" s="514"/>
      <c r="G14" s="92"/>
      <c r="H14" s="166" t="s">
        <v>450</v>
      </c>
      <c r="I14" s="91"/>
      <c r="J14" s="92"/>
      <c r="K14" s="141" t="s">
        <v>451</v>
      </c>
      <c r="L14" s="132">
        <v>1</v>
      </c>
      <c r="M14" s="140">
        <v>17.75</v>
      </c>
      <c r="N14" s="65">
        <f t="shared" si="0"/>
        <v>17.75</v>
      </c>
      <c r="O14" s="121" t="s">
        <v>73</v>
      </c>
      <c r="P14" s="32"/>
    </row>
    <row r="15" spans="1:16" ht="16.5" thickBot="1">
      <c r="A15" s="490" t="s">
        <v>79</v>
      </c>
      <c r="B15" s="491"/>
      <c r="C15" s="493" t="s">
        <v>37</v>
      </c>
      <c r="D15" s="494"/>
      <c r="E15" s="513" t="s">
        <v>397</v>
      </c>
      <c r="F15" s="514"/>
      <c r="G15" s="75"/>
      <c r="H15" s="490" t="s">
        <v>422</v>
      </c>
      <c r="I15" s="491"/>
      <c r="J15" s="75"/>
      <c r="K15" s="138" t="s">
        <v>421</v>
      </c>
      <c r="L15" s="136">
        <v>1</v>
      </c>
      <c r="M15" s="151">
        <v>415.51</v>
      </c>
      <c r="N15" s="65">
        <f t="shared" si="0"/>
        <v>415.51</v>
      </c>
      <c r="O15" s="121" t="s">
        <v>73</v>
      </c>
      <c r="P15" s="32"/>
    </row>
    <row r="16" spans="1:16" ht="16.5" thickBot="1">
      <c r="A16" s="490" t="s">
        <v>79</v>
      </c>
      <c r="B16" s="491"/>
      <c r="C16" s="493" t="s">
        <v>37</v>
      </c>
      <c r="D16" s="494"/>
      <c r="E16" s="513" t="s">
        <v>397</v>
      </c>
      <c r="F16" s="514"/>
      <c r="G16" s="75"/>
      <c r="H16" s="490" t="s">
        <v>423</v>
      </c>
      <c r="I16" s="491"/>
      <c r="J16" s="75"/>
      <c r="K16" s="141" t="s">
        <v>424</v>
      </c>
      <c r="L16" s="139">
        <v>5</v>
      </c>
      <c r="M16" s="152">
        <v>160.76</v>
      </c>
      <c r="N16" s="65">
        <f t="shared" si="0"/>
        <v>803.8</v>
      </c>
      <c r="O16" s="121" t="s">
        <v>73</v>
      </c>
      <c r="P16" s="32"/>
    </row>
    <row r="17" spans="1:18" ht="16.5" thickBot="1">
      <c r="A17" s="490" t="s">
        <v>79</v>
      </c>
      <c r="B17" s="491"/>
      <c r="C17" s="493" t="s">
        <v>91</v>
      </c>
      <c r="D17" s="494"/>
      <c r="E17" s="513" t="s">
        <v>397</v>
      </c>
      <c r="F17" s="514"/>
      <c r="G17" s="75"/>
      <c r="H17" s="490" t="s">
        <v>425</v>
      </c>
      <c r="I17" s="491"/>
      <c r="J17" s="75"/>
      <c r="K17" s="141" t="s">
        <v>426</v>
      </c>
      <c r="L17" s="139">
        <v>2</v>
      </c>
      <c r="M17" s="152">
        <v>20.47</v>
      </c>
      <c r="N17" s="65">
        <f t="shared" si="0"/>
        <v>40.94</v>
      </c>
      <c r="O17" s="121" t="s">
        <v>73</v>
      </c>
      <c r="P17" s="32"/>
    </row>
    <row r="18" spans="1:18" ht="16.5" thickBot="1">
      <c r="A18" s="490" t="s">
        <v>79</v>
      </c>
      <c r="B18" s="491"/>
      <c r="C18" s="493" t="s">
        <v>91</v>
      </c>
      <c r="D18" s="494"/>
      <c r="E18" s="513" t="s">
        <v>397</v>
      </c>
      <c r="F18" s="514"/>
      <c r="G18" s="75"/>
      <c r="H18" s="490" t="s">
        <v>428</v>
      </c>
      <c r="I18" s="491"/>
      <c r="J18" s="75"/>
      <c r="K18" s="131" t="s">
        <v>427</v>
      </c>
      <c r="L18" s="132">
        <v>2</v>
      </c>
      <c r="M18" s="152">
        <v>14.46</v>
      </c>
      <c r="N18" s="65">
        <f t="shared" si="0"/>
        <v>28.92</v>
      </c>
      <c r="O18" s="121" t="s">
        <v>73</v>
      </c>
      <c r="P18" s="32"/>
    </row>
    <row r="19" spans="1:18" ht="16.5" thickBot="1">
      <c r="A19" s="490" t="s">
        <v>79</v>
      </c>
      <c r="B19" s="491"/>
      <c r="C19" s="493" t="s">
        <v>91</v>
      </c>
      <c r="D19" s="494"/>
      <c r="E19" s="513" t="s">
        <v>397</v>
      </c>
      <c r="F19" s="514"/>
      <c r="G19" s="75"/>
      <c r="H19" s="490" t="s">
        <v>429</v>
      </c>
      <c r="I19" s="491"/>
      <c r="J19" s="75"/>
      <c r="K19" s="132" t="s">
        <v>430</v>
      </c>
      <c r="L19" s="132">
        <v>1</v>
      </c>
      <c r="M19" s="152">
        <v>43.55</v>
      </c>
      <c r="N19" s="65">
        <f t="shared" si="0"/>
        <v>43.55</v>
      </c>
      <c r="O19" s="121" t="s">
        <v>73</v>
      </c>
      <c r="P19" s="32"/>
    </row>
    <row r="20" spans="1:18" ht="16.5" thickBot="1">
      <c r="A20" s="490" t="s">
        <v>79</v>
      </c>
      <c r="B20" s="491"/>
      <c r="C20" s="493" t="s">
        <v>91</v>
      </c>
      <c r="D20" s="494"/>
      <c r="E20" s="513" t="s">
        <v>397</v>
      </c>
      <c r="F20" s="514"/>
      <c r="G20" s="75" t="s">
        <v>432</v>
      </c>
      <c r="H20" s="490" t="s">
        <v>431</v>
      </c>
      <c r="I20" s="491"/>
      <c r="J20" s="75"/>
      <c r="K20" s="141" t="s">
        <v>433</v>
      </c>
      <c r="L20" s="132">
        <v>1</v>
      </c>
      <c r="M20" s="152">
        <v>127.99</v>
      </c>
      <c r="N20" s="65">
        <f t="shared" si="0"/>
        <v>127.99</v>
      </c>
      <c r="O20" s="121" t="s">
        <v>73</v>
      </c>
      <c r="P20" s="32"/>
    </row>
    <row r="21" spans="1:18" ht="16.5" thickBot="1">
      <c r="A21" s="490" t="s">
        <v>79</v>
      </c>
      <c r="B21" s="491"/>
      <c r="C21" s="493" t="s">
        <v>59</v>
      </c>
      <c r="D21" s="494"/>
      <c r="E21" s="513" t="s">
        <v>397</v>
      </c>
      <c r="F21" s="514"/>
      <c r="G21" s="75"/>
      <c r="H21" s="490" t="s">
        <v>435</v>
      </c>
      <c r="I21" s="491"/>
      <c r="J21" s="75"/>
      <c r="K21" s="131" t="s">
        <v>434</v>
      </c>
      <c r="L21" s="132">
        <v>2</v>
      </c>
      <c r="M21" s="152">
        <v>5.88</v>
      </c>
      <c r="N21" s="65">
        <f t="shared" si="0"/>
        <v>11.76</v>
      </c>
      <c r="O21" s="121" t="s">
        <v>73</v>
      </c>
      <c r="P21" s="32"/>
    </row>
    <row r="22" spans="1:18" ht="16.5" thickBot="1">
      <c r="A22" s="490" t="s">
        <v>79</v>
      </c>
      <c r="B22" s="491"/>
      <c r="C22" s="493" t="s">
        <v>59</v>
      </c>
      <c r="D22" s="494"/>
      <c r="E22" s="513" t="s">
        <v>397</v>
      </c>
      <c r="F22" s="514"/>
      <c r="G22" s="75"/>
      <c r="H22" s="490" t="s">
        <v>436</v>
      </c>
      <c r="I22" s="491"/>
      <c r="J22" s="75"/>
      <c r="K22" s="131" t="s">
        <v>437</v>
      </c>
      <c r="L22" s="132">
        <v>8</v>
      </c>
      <c r="M22" s="152">
        <v>10.87</v>
      </c>
      <c r="N22" s="65">
        <f t="shared" si="0"/>
        <v>86.96</v>
      </c>
      <c r="O22" s="121" t="s">
        <v>73</v>
      </c>
      <c r="P22" s="32"/>
    </row>
    <row r="23" spans="1:18" ht="16.5" thickBot="1">
      <c r="A23" s="490" t="s">
        <v>79</v>
      </c>
      <c r="B23" s="491"/>
      <c r="C23" s="493" t="s">
        <v>91</v>
      </c>
      <c r="D23" s="494"/>
      <c r="E23" s="513" t="s">
        <v>397</v>
      </c>
      <c r="F23" s="514"/>
      <c r="G23" s="75"/>
      <c r="H23" s="490" t="s">
        <v>438</v>
      </c>
      <c r="I23" s="491"/>
      <c r="J23" s="75"/>
      <c r="K23" s="131" t="s">
        <v>439</v>
      </c>
      <c r="L23" s="132">
        <v>30</v>
      </c>
      <c r="M23" s="149">
        <v>4.2</v>
      </c>
      <c r="N23" s="65">
        <f t="shared" si="0"/>
        <v>126</v>
      </c>
      <c r="O23" s="121" t="s">
        <v>73</v>
      </c>
      <c r="P23" s="113"/>
      <c r="R23" s="153"/>
    </row>
    <row r="24" spans="1:18" ht="16.5" thickBot="1">
      <c r="A24" s="517" t="s">
        <v>79</v>
      </c>
      <c r="B24" s="518"/>
      <c r="C24" s="519" t="s">
        <v>91</v>
      </c>
      <c r="D24" s="520"/>
      <c r="E24" s="513" t="s">
        <v>397</v>
      </c>
      <c r="F24" s="514"/>
      <c r="G24" s="75"/>
      <c r="H24" s="490" t="s">
        <v>441</v>
      </c>
      <c r="I24" s="491"/>
      <c r="J24" s="75"/>
      <c r="K24" s="141" t="s">
        <v>440</v>
      </c>
      <c r="L24" s="132">
        <v>25</v>
      </c>
      <c r="M24" s="152">
        <v>2.79</v>
      </c>
      <c r="N24" s="65">
        <f t="shared" si="0"/>
        <v>69.75</v>
      </c>
      <c r="O24" s="121" t="s">
        <v>73</v>
      </c>
      <c r="P24" s="32"/>
    </row>
    <row r="25" spans="1:18" ht="16.5" thickBot="1">
      <c r="A25" s="507" t="s">
        <v>79</v>
      </c>
      <c r="B25" s="508"/>
      <c r="C25" s="521" t="s">
        <v>86</v>
      </c>
      <c r="D25" s="522"/>
      <c r="E25" s="513" t="s">
        <v>444</v>
      </c>
      <c r="F25" s="514"/>
      <c r="G25" s="75" t="s">
        <v>443</v>
      </c>
      <c r="H25" s="490" t="s">
        <v>442</v>
      </c>
      <c r="I25" s="491"/>
      <c r="J25" s="75"/>
      <c r="K25" s="142">
        <v>672032</v>
      </c>
      <c r="L25" s="139">
        <v>1</v>
      </c>
      <c r="M25" s="152">
        <v>121.46</v>
      </c>
      <c r="N25" s="65">
        <f t="shared" si="0"/>
        <v>121.46</v>
      </c>
      <c r="O25" s="121" t="s">
        <v>73</v>
      </c>
      <c r="P25" s="32"/>
      <c r="R25" s="153"/>
    </row>
    <row r="26" spans="1:18" ht="16.5" thickBot="1">
      <c r="A26" s="490" t="s">
        <v>79</v>
      </c>
      <c r="B26" s="491"/>
      <c r="C26" s="493" t="s">
        <v>91</v>
      </c>
      <c r="D26" s="494"/>
      <c r="E26" s="513" t="s">
        <v>444</v>
      </c>
      <c r="F26" s="514"/>
      <c r="G26" s="75"/>
      <c r="H26" s="490" t="s">
        <v>445</v>
      </c>
      <c r="I26" s="491"/>
      <c r="J26" s="75"/>
      <c r="K26" s="258">
        <v>1500337</v>
      </c>
      <c r="L26" s="139">
        <v>1</v>
      </c>
      <c r="M26" s="152">
        <v>92.45</v>
      </c>
      <c r="N26" s="65">
        <f t="shared" si="0"/>
        <v>92.45</v>
      </c>
      <c r="O26" s="121" t="s">
        <v>73</v>
      </c>
      <c r="P26" s="32"/>
    </row>
    <row r="27" spans="1:18" ht="16.5" thickBot="1">
      <c r="A27" s="490" t="s">
        <v>79</v>
      </c>
      <c r="B27" s="491"/>
      <c r="C27" s="493" t="s">
        <v>59</v>
      </c>
      <c r="D27" s="494"/>
      <c r="E27" s="513" t="s">
        <v>444</v>
      </c>
      <c r="F27" s="514"/>
      <c r="G27" s="75"/>
      <c r="H27" s="490" t="s">
        <v>446</v>
      </c>
      <c r="I27" s="491"/>
      <c r="J27" s="75"/>
      <c r="K27" s="131">
        <v>2006531</v>
      </c>
      <c r="L27" s="139">
        <v>8</v>
      </c>
      <c r="M27" s="152">
        <v>16.07</v>
      </c>
      <c r="N27" s="65">
        <f t="shared" si="0"/>
        <v>128.56</v>
      </c>
      <c r="O27" s="121" t="s">
        <v>73</v>
      </c>
      <c r="P27" s="32"/>
    </row>
    <row r="28" spans="1:18" ht="16.5" thickBot="1">
      <c r="A28" s="490" t="s">
        <v>79</v>
      </c>
      <c r="B28" s="491"/>
      <c r="C28" s="493" t="s">
        <v>91</v>
      </c>
      <c r="D28" s="494"/>
      <c r="E28" s="513" t="s">
        <v>444</v>
      </c>
      <c r="F28" s="514"/>
      <c r="G28" s="75"/>
      <c r="H28" s="490" t="s">
        <v>448</v>
      </c>
      <c r="I28" s="491"/>
      <c r="J28" s="75"/>
      <c r="K28" s="143" t="s">
        <v>447</v>
      </c>
      <c r="L28" s="139">
        <v>2</v>
      </c>
      <c r="M28" s="152">
        <v>11.58</v>
      </c>
      <c r="N28" s="65">
        <f t="shared" si="0"/>
        <v>23.16</v>
      </c>
      <c r="O28" s="121" t="s">
        <v>73</v>
      </c>
      <c r="P28" s="32"/>
    </row>
    <row r="29" spans="1:18" ht="15.75">
      <c r="A29" s="490" t="s">
        <v>79</v>
      </c>
      <c r="B29" s="491"/>
      <c r="C29" s="493" t="s">
        <v>59</v>
      </c>
      <c r="D29" s="494"/>
      <c r="E29" s="515" t="s">
        <v>444</v>
      </c>
      <c r="F29" s="516"/>
      <c r="G29" s="92"/>
      <c r="H29" s="490" t="s">
        <v>449</v>
      </c>
      <c r="I29" s="491"/>
      <c r="J29" s="92"/>
      <c r="K29" s="135">
        <v>215133</v>
      </c>
      <c r="L29" s="133">
        <v>1</v>
      </c>
      <c r="M29" s="134">
        <v>323.54000000000002</v>
      </c>
      <c r="N29" s="65">
        <f t="shared" si="0"/>
        <v>323.54000000000002</v>
      </c>
      <c r="O29" s="121" t="s">
        <v>73</v>
      </c>
      <c r="P29" s="113"/>
    </row>
    <row r="30" spans="1:18" ht="18.75" customHeight="1">
      <c r="A30" s="490" t="s">
        <v>22</v>
      </c>
      <c r="B30" s="491"/>
      <c r="C30" s="493" t="s">
        <v>91</v>
      </c>
      <c r="D30" s="510"/>
      <c r="E30" s="412" t="s">
        <v>276</v>
      </c>
      <c r="F30" s="198" t="s">
        <v>470</v>
      </c>
      <c r="G30" s="158" t="s">
        <v>470</v>
      </c>
      <c r="H30" s="178" t="s">
        <v>452</v>
      </c>
      <c r="I30" s="162" t="s">
        <v>452</v>
      </c>
      <c r="J30" s="75"/>
      <c r="K30" s="142">
        <v>14000</v>
      </c>
      <c r="L30" s="132">
        <v>1</v>
      </c>
      <c r="M30" s="155">
        <v>206.8</v>
      </c>
      <c r="N30" s="65">
        <f t="shared" si="0"/>
        <v>206.8</v>
      </c>
      <c r="O30" s="75" t="s">
        <v>75</v>
      </c>
      <c r="P30" s="113"/>
      <c r="R30" s="153"/>
    </row>
    <row r="31" spans="1:18" ht="31.5" customHeight="1">
      <c r="A31" s="490" t="s">
        <v>22</v>
      </c>
      <c r="B31" s="491"/>
      <c r="C31" s="493" t="s">
        <v>91</v>
      </c>
      <c r="D31" s="510"/>
      <c r="E31" s="412" t="s">
        <v>276</v>
      </c>
      <c r="F31" s="198" t="s">
        <v>470</v>
      </c>
      <c r="G31" s="158" t="s">
        <v>470</v>
      </c>
      <c r="H31" s="166" t="s">
        <v>453</v>
      </c>
      <c r="I31" s="163" t="s">
        <v>453</v>
      </c>
      <c r="J31" s="75"/>
      <c r="K31" s="259">
        <v>51024</v>
      </c>
      <c r="L31" s="139">
        <v>1</v>
      </c>
      <c r="M31" s="155">
        <v>953</v>
      </c>
      <c r="N31" s="65">
        <f t="shared" si="0"/>
        <v>953</v>
      </c>
      <c r="O31" s="122" t="s">
        <v>75</v>
      </c>
      <c r="P31" s="32"/>
    </row>
    <row r="32" spans="1:18" ht="33" customHeight="1">
      <c r="A32" s="490" t="s">
        <v>22</v>
      </c>
      <c r="B32" s="491"/>
      <c r="C32" s="493" t="s">
        <v>91</v>
      </c>
      <c r="D32" s="510"/>
      <c r="E32" s="412" t="s">
        <v>276</v>
      </c>
      <c r="F32" s="198" t="s">
        <v>470</v>
      </c>
      <c r="G32" s="158" t="s">
        <v>470</v>
      </c>
      <c r="H32" s="165" t="s">
        <v>454</v>
      </c>
      <c r="I32" s="164" t="s">
        <v>454</v>
      </c>
      <c r="J32" s="75"/>
      <c r="K32" s="260">
        <v>1034477</v>
      </c>
      <c r="L32" s="133">
        <v>1</v>
      </c>
      <c r="M32" s="156">
        <v>2107.6</v>
      </c>
      <c r="N32" s="65">
        <f t="shared" si="0"/>
        <v>2107.6</v>
      </c>
      <c r="O32" s="122" t="s">
        <v>75</v>
      </c>
      <c r="P32" s="32"/>
    </row>
    <row r="33" spans="1:16" ht="21" customHeight="1">
      <c r="A33" s="490" t="s">
        <v>22</v>
      </c>
      <c r="B33" s="491"/>
      <c r="C33" s="493" t="s">
        <v>91</v>
      </c>
      <c r="D33" s="510"/>
      <c r="E33" s="412" t="s">
        <v>276</v>
      </c>
      <c r="F33" s="198" t="s">
        <v>470</v>
      </c>
      <c r="G33" s="158" t="s">
        <v>470</v>
      </c>
      <c r="H33" s="166" t="s">
        <v>455</v>
      </c>
      <c r="I33" s="163" t="s">
        <v>455</v>
      </c>
      <c r="J33" s="75"/>
      <c r="K33" s="131">
        <v>52783</v>
      </c>
      <c r="L33" s="139">
        <v>1</v>
      </c>
      <c r="M33" s="155">
        <v>3019</v>
      </c>
      <c r="N33" s="65">
        <f t="shared" si="0"/>
        <v>3019</v>
      </c>
      <c r="O33" s="122" t="s">
        <v>75</v>
      </c>
      <c r="P33" s="32"/>
    </row>
    <row r="34" spans="1:16" ht="36" customHeight="1">
      <c r="A34" s="490" t="s">
        <v>22</v>
      </c>
      <c r="B34" s="491"/>
      <c r="C34" s="493" t="s">
        <v>107</v>
      </c>
      <c r="D34" s="510"/>
      <c r="E34" s="412" t="s">
        <v>276</v>
      </c>
      <c r="F34" s="198" t="s">
        <v>470</v>
      </c>
      <c r="G34" s="158" t="s">
        <v>470</v>
      </c>
      <c r="H34" s="166" t="s">
        <v>456</v>
      </c>
      <c r="I34" s="163" t="s">
        <v>456</v>
      </c>
      <c r="J34" s="75"/>
      <c r="K34" s="131">
        <v>58084</v>
      </c>
      <c r="L34" s="139">
        <v>2</v>
      </c>
      <c r="M34" s="155">
        <v>212.08</v>
      </c>
      <c r="N34" s="65">
        <f t="shared" si="0"/>
        <v>424.16</v>
      </c>
      <c r="O34" s="122" t="s">
        <v>75</v>
      </c>
      <c r="P34" s="32"/>
    </row>
    <row r="35" spans="1:16" ht="24" customHeight="1">
      <c r="A35" s="490" t="s">
        <v>22</v>
      </c>
      <c r="B35" s="491"/>
      <c r="C35" s="493" t="s">
        <v>107</v>
      </c>
      <c r="D35" s="510"/>
      <c r="E35" s="412" t="s">
        <v>276</v>
      </c>
      <c r="F35" s="198" t="s">
        <v>470</v>
      </c>
      <c r="G35" s="158" t="s">
        <v>470</v>
      </c>
      <c r="H35" s="166" t="s">
        <v>457</v>
      </c>
      <c r="I35" s="163" t="s">
        <v>457</v>
      </c>
      <c r="J35" s="75"/>
      <c r="K35" s="259">
        <v>58001</v>
      </c>
      <c r="L35" s="139">
        <v>2</v>
      </c>
      <c r="M35" s="155">
        <v>209.88</v>
      </c>
      <c r="N35" s="65">
        <f t="shared" si="0"/>
        <v>419.76</v>
      </c>
      <c r="O35" s="122" t="s">
        <v>75</v>
      </c>
      <c r="P35" s="32"/>
    </row>
    <row r="36" spans="1:16" ht="30">
      <c r="A36" s="490" t="s">
        <v>22</v>
      </c>
      <c r="B36" s="491"/>
      <c r="C36" s="493" t="s">
        <v>107</v>
      </c>
      <c r="D36" s="510"/>
      <c r="E36" s="412" t="s">
        <v>276</v>
      </c>
      <c r="F36" s="198" t="s">
        <v>470</v>
      </c>
      <c r="G36" s="158" t="s">
        <v>470</v>
      </c>
      <c r="H36" s="166" t="s">
        <v>458</v>
      </c>
      <c r="I36" s="163" t="s">
        <v>458</v>
      </c>
      <c r="J36" s="75"/>
      <c r="K36" s="142">
        <v>58001</v>
      </c>
      <c r="L36" s="154">
        <v>1</v>
      </c>
      <c r="M36" s="155">
        <v>55.36</v>
      </c>
      <c r="N36" s="65">
        <f t="shared" si="0"/>
        <v>55.36</v>
      </c>
      <c r="O36" s="122" t="s">
        <v>75</v>
      </c>
      <c r="P36" s="32"/>
    </row>
    <row r="37" spans="1:16" ht="30">
      <c r="A37" s="490" t="s">
        <v>22</v>
      </c>
      <c r="B37" s="491"/>
      <c r="C37" s="493" t="s">
        <v>59</v>
      </c>
      <c r="D37" s="510"/>
      <c r="E37" s="412" t="s">
        <v>276</v>
      </c>
      <c r="F37" s="198" t="s">
        <v>470</v>
      </c>
      <c r="G37" s="158" t="s">
        <v>470</v>
      </c>
      <c r="H37" s="166" t="s">
        <v>459</v>
      </c>
      <c r="I37" s="163" t="s">
        <v>459</v>
      </c>
      <c r="J37" s="75"/>
      <c r="K37" s="142">
        <v>420021</v>
      </c>
      <c r="L37" s="139">
        <v>3</v>
      </c>
      <c r="M37" s="155">
        <v>285.56</v>
      </c>
      <c r="N37" s="65">
        <f t="shared" si="0"/>
        <v>856.68000000000006</v>
      </c>
      <c r="O37" s="122" t="s">
        <v>75</v>
      </c>
      <c r="P37" s="32"/>
    </row>
    <row r="38" spans="1:16" ht="45">
      <c r="A38" s="490" t="s">
        <v>22</v>
      </c>
      <c r="B38" s="491"/>
      <c r="C38" s="493" t="s">
        <v>91</v>
      </c>
      <c r="D38" s="510"/>
      <c r="E38" s="412" t="s">
        <v>276</v>
      </c>
      <c r="F38" s="198" t="s">
        <v>470</v>
      </c>
      <c r="G38" s="158" t="s">
        <v>470</v>
      </c>
      <c r="H38" s="166" t="s">
        <v>460</v>
      </c>
      <c r="I38" s="163" t="s">
        <v>460</v>
      </c>
      <c r="J38" s="75"/>
      <c r="K38" s="142">
        <v>13107</v>
      </c>
      <c r="L38" s="136">
        <v>2</v>
      </c>
      <c r="M38" s="185">
        <v>252.56</v>
      </c>
      <c r="N38" s="65">
        <f t="shared" si="0"/>
        <v>505.12</v>
      </c>
      <c r="O38" s="122" t="s">
        <v>75</v>
      </c>
      <c r="P38" s="32"/>
    </row>
    <row r="39" spans="1:16" ht="27" customHeight="1">
      <c r="A39" s="490" t="s">
        <v>22</v>
      </c>
      <c r="B39" s="491"/>
      <c r="C39" s="493" t="s">
        <v>91</v>
      </c>
      <c r="D39" s="510"/>
      <c r="E39" s="412" t="s">
        <v>276</v>
      </c>
      <c r="F39" s="198" t="s">
        <v>470</v>
      </c>
      <c r="G39" s="158" t="s">
        <v>470</v>
      </c>
      <c r="H39" s="166" t="s">
        <v>461</v>
      </c>
      <c r="I39" s="163" t="s">
        <v>461</v>
      </c>
      <c r="J39" s="75"/>
      <c r="K39" s="142">
        <v>10056</v>
      </c>
      <c r="L39" s="136">
        <v>1</v>
      </c>
      <c r="M39" s="185">
        <v>142.66</v>
      </c>
      <c r="N39" s="65">
        <f t="shared" si="0"/>
        <v>142.66</v>
      </c>
      <c r="O39" s="122" t="s">
        <v>75</v>
      </c>
      <c r="P39" s="32"/>
    </row>
    <row r="40" spans="1:16" ht="20.25" customHeight="1">
      <c r="A40" s="490" t="s">
        <v>22</v>
      </c>
      <c r="B40" s="491"/>
      <c r="C40" s="493" t="s">
        <v>91</v>
      </c>
      <c r="D40" s="510"/>
      <c r="E40" s="412" t="s">
        <v>276</v>
      </c>
      <c r="F40" s="198" t="s">
        <v>470</v>
      </c>
      <c r="G40" s="158" t="s">
        <v>470</v>
      </c>
      <c r="H40" s="166" t="s">
        <v>462</v>
      </c>
      <c r="I40" s="163" t="s">
        <v>462</v>
      </c>
      <c r="J40" s="75"/>
      <c r="K40" s="142">
        <v>10052</v>
      </c>
      <c r="L40" s="136">
        <v>1</v>
      </c>
      <c r="M40" s="185">
        <v>171.6</v>
      </c>
      <c r="N40" s="65">
        <f t="shared" si="0"/>
        <v>171.6</v>
      </c>
      <c r="O40" s="122" t="s">
        <v>75</v>
      </c>
      <c r="P40" s="32"/>
    </row>
    <row r="41" spans="1:16" ht="33" customHeight="1">
      <c r="A41" s="490" t="s">
        <v>22</v>
      </c>
      <c r="B41" s="491"/>
      <c r="C41" s="493" t="s">
        <v>91</v>
      </c>
      <c r="D41" s="510"/>
      <c r="E41" s="412" t="s">
        <v>276</v>
      </c>
      <c r="F41" s="198" t="s">
        <v>470</v>
      </c>
      <c r="G41" s="158" t="s">
        <v>470</v>
      </c>
      <c r="H41" s="166" t="s">
        <v>463</v>
      </c>
      <c r="I41" s="163" t="s">
        <v>463</v>
      </c>
      <c r="J41" s="75"/>
      <c r="K41" s="142">
        <v>24057</v>
      </c>
      <c r="L41" s="136">
        <v>1</v>
      </c>
      <c r="M41" s="185">
        <v>395.12</v>
      </c>
      <c r="N41" s="65">
        <f t="shared" si="0"/>
        <v>395.12</v>
      </c>
      <c r="O41" s="122" t="s">
        <v>75</v>
      </c>
      <c r="P41" s="32"/>
    </row>
    <row r="42" spans="1:16" ht="48" customHeight="1">
      <c r="A42" s="490" t="s">
        <v>22</v>
      </c>
      <c r="B42" s="491"/>
      <c r="C42" s="493" t="s">
        <v>91</v>
      </c>
      <c r="D42" s="510"/>
      <c r="E42" s="412" t="s">
        <v>471</v>
      </c>
      <c r="F42" s="198" t="s">
        <v>471</v>
      </c>
      <c r="G42" s="75"/>
      <c r="H42" s="165" t="s">
        <v>469</v>
      </c>
      <c r="I42" s="165" t="s">
        <v>469</v>
      </c>
      <c r="J42" s="75"/>
      <c r="K42" s="261">
        <v>92004</v>
      </c>
      <c r="L42" s="136">
        <v>1</v>
      </c>
      <c r="M42" s="186">
        <v>408</v>
      </c>
      <c r="N42" s="65">
        <f t="shared" si="0"/>
        <v>408</v>
      </c>
      <c r="O42" s="122" t="s">
        <v>71</v>
      </c>
      <c r="P42" s="32"/>
    </row>
    <row r="43" spans="1:16" ht="32.25" customHeight="1">
      <c r="A43" s="490" t="s">
        <v>22</v>
      </c>
      <c r="B43" s="491"/>
      <c r="C43" s="493" t="s">
        <v>91</v>
      </c>
      <c r="D43" s="510"/>
      <c r="E43" s="412" t="s">
        <v>276</v>
      </c>
      <c r="F43" s="198" t="s">
        <v>470</v>
      </c>
      <c r="G43" s="158" t="s">
        <v>470</v>
      </c>
      <c r="H43" s="166" t="s">
        <v>464</v>
      </c>
      <c r="I43" s="166" t="s">
        <v>464</v>
      </c>
      <c r="J43" s="75"/>
      <c r="K43" s="142">
        <v>42058</v>
      </c>
      <c r="L43" s="136">
        <v>2</v>
      </c>
      <c r="M43" s="185">
        <v>36.39</v>
      </c>
      <c r="N43" s="65">
        <f t="shared" si="0"/>
        <v>72.78</v>
      </c>
      <c r="O43" s="122" t="s">
        <v>75</v>
      </c>
      <c r="P43" s="32"/>
    </row>
    <row r="44" spans="1:16" ht="33" customHeight="1">
      <c r="A44" s="490" t="s">
        <v>22</v>
      </c>
      <c r="B44" s="491"/>
      <c r="C44" s="493" t="s">
        <v>119</v>
      </c>
      <c r="D44" s="510"/>
      <c r="E44" s="197" t="s">
        <v>472</v>
      </c>
      <c r="F44" s="199" t="s">
        <v>472</v>
      </c>
      <c r="G44" s="75"/>
      <c r="H44" s="165" t="s">
        <v>465</v>
      </c>
      <c r="I44" s="165" t="s">
        <v>465</v>
      </c>
      <c r="J44" s="75"/>
      <c r="K44" s="135">
        <v>60426</v>
      </c>
      <c r="L44" s="136">
        <v>1</v>
      </c>
      <c r="M44" s="185">
        <v>1365</v>
      </c>
      <c r="N44" s="65">
        <f t="shared" si="0"/>
        <v>1365</v>
      </c>
      <c r="O44" s="122" t="s">
        <v>71</v>
      </c>
      <c r="P44" s="32"/>
    </row>
    <row r="45" spans="1:16" ht="30.75" customHeight="1">
      <c r="A45" s="490" t="s">
        <v>22</v>
      </c>
      <c r="B45" s="491"/>
      <c r="C45" s="493" t="s">
        <v>91</v>
      </c>
      <c r="D45" s="510"/>
      <c r="E45" s="412" t="s">
        <v>276</v>
      </c>
      <c r="F45" s="198" t="s">
        <v>470</v>
      </c>
      <c r="G45" s="158" t="s">
        <v>470</v>
      </c>
      <c r="H45" s="166" t="s">
        <v>466</v>
      </c>
      <c r="I45" s="166" t="s">
        <v>466</v>
      </c>
      <c r="J45" s="75"/>
      <c r="K45" s="139">
        <v>53153</v>
      </c>
      <c r="L45" s="136">
        <v>1</v>
      </c>
      <c r="M45" s="187">
        <v>212.08</v>
      </c>
      <c r="N45" s="65">
        <f t="shared" si="0"/>
        <v>212.08</v>
      </c>
      <c r="O45" s="122" t="s">
        <v>75</v>
      </c>
      <c r="P45" s="32"/>
    </row>
    <row r="46" spans="1:16" ht="31.5" customHeight="1">
      <c r="A46" s="490" t="s">
        <v>22</v>
      </c>
      <c r="B46" s="491"/>
      <c r="C46" s="493" t="s">
        <v>91</v>
      </c>
      <c r="D46" s="510"/>
      <c r="E46" s="412" t="s">
        <v>276</v>
      </c>
      <c r="F46" s="198" t="s">
        <v>470</v>
      </c>
      <c r="G46" s="158" t="s">
        <v>470</v>
      </c>
      <c r="H46" s="166" t="s">
        <v>467</v>
      </c>
      <c r="I46" s="166" t="s">
        <v>467</v>
      </c>
      <c r="J46" s="75"/>
      <c r="K46" s="139">
        <v>13066</v>
      </c>
      <c r="L46" s="136">
        <v>1</v>
      </c>
      <c r="M46" s="187">
        <v>58.31</v>
      </c>
      <c r="N46" s="65">
        <f t="shared" si="0"/>
        <v>58.31</v>
      </c>
      <c r="O46" s="122" t="s">
        <v>75</v>
      </c>
      <c r="P46" s="113"/>
    </row>
    <row r="47" spans="1:16" ht="30.75" customHeight="1">
      <c r="A47" s="490" t="s">
        <v>22</v>
      </c>
      <c r="B47" s="491"/>
      <c r="C47" s="493" t="s">
        <v>91</v>
      </c>
      <c r="D47" s="510"/>
      <c r="E47" s="197" t="s">
        <v>472</v>
      </c>
      <c r="F47" s="413" t="s">
        <v>471</v>
      </c>
      <c r="G47" s="75"/>
      <c r="H47" s="165" t="s">
        <v>468</v>
      </c>
      <c r="I47" s="165" t="s">
        <v>468</v>
      </c>
      <c r="J47" s="75"/>
      <c r="K47" s="129">
        <v>31131</v>
      </c>
      <c r="L47" s="136">
        <v>1</v>
      </c>
      <c r="M47" s="188">
        <v>76.2</v>
      </c>
      <c r="N47" s="65">
        <f t="shared" si="0"/>
        <v>76.2</v>
      </c>
      <c r="O47" s="122" t="s">
        <v>71</v>
      </c>
      <c r="P47" s="113"/>
    </row>
    <row r="48" spans="1:16" ht="30">
      <c r="A48" s="490" t="s">
        <v>83</v>
      </c>
      <c r="B48" s="491"/>
      <c r="C48" s="493" t="s">
        <v>91</v>
      </c>
      <c r="D48" s="510"/>
      <c r="E48" s="197" t="s">
        <v>488</v>
      </c>
      <c r="F48" s="199" t="s">
        <v>488</v>
      </c>
      <c r="G48" s="75"/>
      <c r="H48" s="179" t="s">
        <v>490</v>
      </c>
      <c r="I48" s="173" t="s">
        <v>490</v>
      </c>
      <c r="J48" s="75"/>
      <c r="K48" s="131">
        <v>1321214</v>
      </c>
      <c r="L48" s="136">
        <v>4</v>
      </c>
      <c r="M48" s="137">
        <v>3567.25</v>
      </c>
      <c r="N48" s="65">
        <f t="shared" si="0"/>
        <v>14269</v>
      </c>
      <c r="O48" s="122" t="s">
        <v>75</v>
      </c>
      <c r="P48" s="32"/>
    </row>
    <row r="49" spans="1:16" ht="30">
      <c r="A49" s="490" t="s">
        <v>83</v>
      </c>
      <c r="B49" s="491"/>
      <c r="C49" s="493" t="s">
        <v>91</v>
      </c>
      <c r="D49" s="510"/>
      <c r="E49" s="197" t="s">
        <v>488</v>
      </c>
      <c r="F49" s="199" t="s">
        <v>488</v>
      </c>
      <c r="G49" s="75"/>
      <c r="H49" s="179" t="s">
        <v>491</v>
      </c>
      <c r="I49" s="173" t="s">
        <v>491</v>
      </c>
      <c r="J49" s="75"/>
      <c r="K49" s="168" t="s">
        <v>473</v>
      </c>
      <c r="L49" s="136">
        <v>5</v>
      </c>
      <c r="M49" s="137">
        <v>24.85</v>
      </c>
      <c r="N49" s="65">
        <f t="shared" si="0"/>
        <v>124.25</v>
      </c>
      <c r="O49" s="122" t="s">
        <v>75</v>
      </c>
      <c r="P49" s="32"/>
    </row>
    <row r="50" spans="1:16" ht="30">
      <c r="A50" s="490" t="s">
        <v>83</v>
      </c>
      <c r="B50" s="491"/>
      <c r="C50" s="493" t="s">
        <v>108</v>
      </c>
      <c r="D50" s="510"/>
      <c r="E50" s="197" t="s">
        <v>488</v>
      </c>
      <c r="F50" s="199" t="s">
        <v>488</v>
      </c>
      <c r="G50" s="75"/>
      <c r="H50" s="180" t="s">
        <v>492</v>
      </c>
      <c r="I50" s="167" t="s">
        <v>492</v>
      </c>
      <c r="J50" s="75"/>
      <c r="K50" s="169" t="s">
        <v>474</v>
      </c>
      <c r="L50" s="189">
        <v>2</v>
      </c>
      <c r="M50" s="190">
        <v>4585</v>
      </c>
      <c r="N50" s="65">
        <f t="shared" si="0"/>
        <v>9170</v>
      </c>
      <c r="O50" s="122" t="s">
        <v>75</v>
      </c>
      <c r="P50" s="32"/>
    </row>
    <row r="51" spans="1:16" ht="45.75" customHeight="1">
      <c r="A51" s="490" t="s">
        <v>83</v>
      </c>
      <c r="B51" s="491"/>
      <c r="C51" s="493" t="s">
        <v>91</v>
      </c>
      <c r="D51" s="510"/>
      <c r="E51" s="197" t="s">
        <v>488</v>
      </c>
      <c r="F51" s="199" t="s">
        <v>488</v>
      </c>
      <c r="G51" s="75"/>
      <c r="H51" s="166" t="s">
        <v>493</v>
      </c>
      <c r="I51" s="154" t="s">
        <v>493</v>
      </c>
      <c r="J51" s="75"/>
      <c r="K51" s="131">
        <v>1500824</v>
      </c>
      <c r="L51" s="136">
        <v>6</v>
      </c>
      <c r="M51" s="137">
        <v>86.75</v>
      </c>
      <c r="N51" s="65">
        <f t="shared" si="0"/>
        <v>520.5</v>
      </c>
      <c r="O51" s="122" t="s">
        <v>75</v>
      </c>
      <c r="P51" s="32"/>
    </row>
    <row r="52" spans="1:16" ht="18.75" customHeight="1">
      <c r="A52" s="490" t="s">
        <v>83</v>
      </c>
      <c r="B52" s="491"/>
      <c r="C52" s="493" t="s">
        <v>91</v>
      </c>
      <c r="D52" s="510"/>
      <c r="E52" s="197" t="s">
        <v>488</v>
      </c>
      <c r="F52" s="199" t="s">
        <v>488</v>
      </c>
      <c r="G52" s="75"/>
      <c r="H52" s="181" t="s">
        <v>494</v>
      </c>
      <c r="I52" s="174" t="s">
        <v>494</v>
      </c>
      <c r="J52" s="75"/>
      <c r="K52" s="170" t="s">
        <v>475</v>
      </c>
      <c r="L52" s="191">
        <v>60</v>
      </c>
      <c r="M52" s="192">
        <v>43.45</v>
      </c>
      <c r="N52" s="65">
        <f t="shared" si="0"/>
        <v>2607</v>
      </c>
      <c r="O52" s="122" t="s">
        <v>75</v>
      </c>
      <c r="P52" s="32"/>
    </row>
    <row r="53" spans="1:16" ht="15.75" customHeight="1">
      <c r="A53" s="490" t="s">
        <v>83</v>
      </c>
      <c r="B53" s="491"/>
      <c r="C53" s="493" t="s">
        <v>91</v>
      </c>
      <c r="D53" s="510"/>
      <c r="E53" s="197" t="s">
        <v>488</v>
      </c>
      <c r="F53" s="199" t="s">
        <v>488</v>
      </c>
      <c r="G53" s="75"/>
      <c r="H53" s="179" t="s">
        <v>495</v>
      </c>
      <c r="I53" s="175" t="s">
        <v>495</v>
      </c>
      <c r="J53" s="75"/>
      <c r="K53" s="171" t="s">
        <v>476</v>
      </c>
      <c r="L53" s="193">
        <v>4</v>
      </c>
      <c r="M53" s="192">
        <v>78.849999999999994</v>
      </c>
      <c r="N53" s="65">
        <f t="shared" si="0"/>
        <v>315.39999999999998</v>
      </c>
      <c r="O53" s="122" t="s">
        <v>75</v>
      </c>
      <c r="P53" s="32"/>
    </row>
    <row r="54" spans="1:16" ht="34.5" customHeight="1">
      <c r="A54" s="490" t="s">
        <v>83</v>
      </c>
      <c r="B54" s="491"/>
      <c r="C54" s="493" t="s">
        <v>91</v>
      </c>
      <c r="D54" s="510"/>
      <c r="E54" s="197" t="s">
        <v>444</v>
      </c>
      <c r="F54" s="199" t="s">
        <v>444</v>
      </c>
      <c r="G54" s="75"/>
      <c r="H54" s="166" t="s">
        <v>496</v>
      </c>
      <c r="I54" s="154" t="s">
        <v>496</v>
      </c>
      <c r="J54" s="75"/>
      <c r="K54" s="172" t="s">
        <v>477</v>
      </c>
      <c r="L54" s="136">
        <v>4</v>
      </c>
      <c r="M54" s="137">
        <v>120.06</v>
      </c>
      <c r="N54" s="65">
        <f t="shared" si="0"/>
        <v>480.24</v>
      </c>
      <c r="O54" s="122" t="s">
        <v>75</v>
      </c>
      <c r="P54" s="32"/>
    </row>
    <row r="55" spans="1:16" ht="32.25" customHeight="1">
      <c r="A55" s="490" t="s">
        <v>83</v>
      </c>
      <c r="B55" s="491"/>
      <c r="C55" s="493" t="s">
        <v>91</v>
      </c>
      <c r="D55" s="510"/>
      <c r="E55" s="197" t="s">
        <v>488</v>
      </c>
      <c r="F55" s="199" t="s">
        <v>488</v>
      </c>
      <c r="G55" s="75"/>
      <c r="H55" s="166" t="s">
        <v>497</v>
      </c>
      <c r="I55" s="154" t="s">
        <v>497</v>
      </c>
      <c r="J55" s="75"/>
      <c r="K55" s="131">
        <v>1164828</v>
      </c>
      <c r="L55" s="136">
        <v>4</v>
      </c>
      <c r="M55" s="137">
        <v>93.85</v>
      </c>
      <c r="N55" s="65">
        <f t="shared" si="0"/>
        <v>375.4</v>
      </c>
      <c r="O55" s="122" t="s">
        <v>75</v>
      </c>
      <c r="P55" s="32"/>
    </row>
    <row r="56" spans="1:16" ht="15" customHeight="1">
      <c r="A56" s="490" t="s">
        <v>83</v>
      </c>
      <c r="B56" s="491"/>
      <c r="C56" s="493" t="s">
        <v>91</v>
      </c>
      <c r="D56" s="510"/>
      <c r="E56" s="197" t="s">
        <v>489</v>
      </c>
      <c r="F56" s="199" t="s">
        <v>489</v>
      </c>
      <c r="G56" s="75"/>
      <c r="H56" s="182" t="s">
        <v>498</v>
      </c>
      <c r="I56" s="176" t="s">
        <v>498</v>
      </c>
      <c r="J56" s="75"/>
      <c r="K56" s="172" t="s">
        <v>478</v>
      </c>
      <c r="L56" s="194">
        <v>5</v>
      </c>
      <c r="M56" s="195">
        <v>14.06</v>
      </c>
      <c r="N56" s="65">
        <f t="shared" si="0"/>
        <v>70.3</v>
      </c>
      <c r="O56" s="122" t="s">
        <v>75</v>
      </c>
      <c r="P56" s="113"/>
    </row>
    <row r="57" spans="1:16" ht="30" customHeight="1">
      <c r="A57" s="490" t="s">
        <v>83</v>
      </c>
      <c r="B57" s="491"/>
      <c r="C57" s="493" t="s">
        <v>91</v>
      </c>
      <c r="D57" s="510"/>
      <c r="E57" s="197" t="s">
        <v>488</v>
      </c>
      <c r="F57" s="199" t="s">
        <v>488</v>
      </c>
      <c r="G57" s="75"/>
      <c r="H57" s="182" t="s">
        <v>499</v>
      </c>
      <c r="I57" s="176" t="s">
        <v>499</v>
      </c>
      <c r="J57" s="75"/>
      <c r="K57" s="168" t="s">
        <v>479</v>
      </c>
      <c r="L57" s="194">
        <v>2</v>
      </c>
      <c r="M57" s="195">
        <v>193.4</v>
      </c>
      <c r="N57" s="65">
        <f t="shared" si="0"/>
        <v>386.8</v>
      </c>
      <c r="O57" s="122" t="s">
        <v>75</v>
      </c>
      <c r="P57" s="32"/>
    </row>
    <row r="58" spans="1:16" ht="29.25" customHeight="1">
      <c r="A58" s="490" t="s">
        <v>83</v>
      </c>
      <c r="B58" s="491"/>
      <c r="C58" s="493" t="s">
        <v>91</v>
      </c>
      <c r="D58" s="510"/>
      <c r="E58" s="197" t="s">
        <v>488</v>
      </c>
      <c r="F58" s="199" t="s">
        <v>488</v>
      </c>
      <c r="G58" s="75"/>
      <c r="H58" s="182" t="s">
        <v>500</v>
      </c>
      <c r="I58" s="176" t="s">
        <v>500</v>
      </c>
      <c r="J58" s="75"/>
      <c r="K58" s="168" t="s">
        <v>480</v>
      </c>
      <c r="L58" s="194">
        <v>2</v>
      </c>
      <c r="M58" s="195">
        <v>5244.75</v>
      </c>
      <c r="N58" s="65">
        <f t="shared" si="0"/>
        <v>10489.5</v>
      </c>
      <c r="O58" s="122" t="s">
        <v>75</v>
      </c>
      <c r="P58" s="32"/>
    </row>
    <row r="59" spans="1:16" ht="29.25" customHeight="1">
      <c r="A59" s="490" t="s">
        <v>83</v>
      </c>
      <c r="B59" s="491"/>
      <c r="C59" s="493" t="s">
        <v>91</v>
      </c>
      <c r="D59" s="510"/>
      <c r="E59" s="197" t="s">
        <v>488</v>
      </c>
      <c r="F59" s="199" t="s">
        <v>488</v>
      </c>
      <c r="G59" s="75"/>
      <c r="H59" s="182" t="s">
        <v>501</v>
      </c>
      <c r="I59" s="176" t="s">
        <v>501</v>
      </c>
      <c r="J59" s="75"/>
      <c r="K59" s="131">
        <v>1126865</v>
      </c>
      <c r="L59" s="194">
        <v>1</v>
      </c>
      <c r="M59" s="195">
        <v>63.85</v>
      </c>
      <c r="N59" s="65">
        <f t="shared" si="0"/>
        <v>63.85</v>
      </c>
      <c r="O59" s="122" t="s">
        <v>75</v>
      </c>
      <c r="P59" s="32"/>
    </row>
    <row r="60" spans="1:16" ht="32.25" customHeight="1">
      <c r="A60" s="490" t="s">
        <v>83</v>
      </c>
      <c r="B60" s="491"/>
      <c r="C60" s="493" t="s">
        <v>91</v>
      </c>
      <c r="D60" s="510"/>
      <c r="E60" s="197" t="s">
        <v>488</v>
      </c>
      <c r="F60" s="199" t="s">
        <v>488</v>
      </c>
      <c r="G60" s="75"/>
      <c r="H60" s="182" t="s">
        <v>502</v>
      </c>
      <c r="I60" s="176" t="s">
        <v>502</v>
      </c>
      <c r="J60" s="75"/>
      <c r="K60" s="168" t="s">
        <v>481</v>
      </c>
      <c r="L60" s="194">
        <v>2</v>
      </c>
      <c r="M60" s="195">
        <v>168.45</v>
      </c>
      <c r="N60" s="65">
        <f t="shared" si="0"/>
        <v>336.9</v>
      </c>
      <c r="O60" s="122" t="s">
        <v>75</v>
      </c>
      <c r="P60" s="32"/>
    </row>
    <row r="61" spans="1:16" ht="28.5">
      <c r="A61" s="490" t="s">
        <v>83</v>
      </c>
      <c r="B61" s="491"/>
      <c r="C61" s="493" t="s">
        <v>91</v>
      </c>
      <c r="D61" s="510"/>
      <c r="E61" s="197" t="s">
        <v>488</v>
      </c>
      <c r="F61" s="199" t="s">
        <v>488</v>
      </c>
      <c r="G61" s="75"/>
      <c r="H61" s="183" t="s">
        <v>503</v>
      </c>
      <c r="I61" s="177" t="s">
        <v>503</v>
      </c>
      <c r="J61" s="75"/>
      <c r="K61" s="168" t="s">
        <v>482</v>
      </c>
      <c r="L61" s="194">
        <v>4</v>
      </c>
      <c r="M61" s="195">
        <v>184.8</v>
      </c>
      <c r="N61" s="65">
        <f t="shared" si="0"/>
        <v>739.2</v>
      </c>
      <c r="O61" s="122" t="s">
        <v>75</v>
      </c>
      <c r="P61" s="32"/>
    </row>
    <row r="62" spans="1:16" ht="30">
      <c r="A62" s="490" t="s">
        <v>83</v>
      </c>
      <c r="B62" s="491"/>
      <c r="C62" s="493" t="s">
        <v>91</v>
      </c>
      <c r="D62" s="510"/>
      <c r="E62" s="197" t="s">
        <v>488</v>
      </c>
      <c r="F62" s="199" t="s">
        <v>488</v>
      </c>
      <c r="G62" s="75"/>
      <c r="H62" s="179" t="s">
        <v>504</v>
      </c>
      <c r="I62" s="173" t="s">
        <v>504</v>
      </c>
      <c r="J62" s="75"/>
      <c r="K62" s="131" t="s">
        <v>483</v>
      </c>
      <c r="L62" s="194">
        <v>2</v>
      </c>
      <c r="M62" s="195">
        <v>824.5</v>
      </c>
      <c r="N62" s="65">
        <f t="shared" si="0"/>
        <v>1649</v>
      </c>
      <c r="O62" s="122" t="s">
        <v>75</v>
      </c>
      <c r="P62" s="32"/>
    </row>
    <row r="63" spans="1:16" ht="15.75">
      <c r="A63" s="490" t="s">
        <v>83</v>
      </c>
      <c r="B63" s="491"/>
      <c r="C63" s="493" t="s">
        <v>91</v>
      </c>
      <c r="D63" s="510"/>
      <c r="E63" s="197" t="s">
        <v>488</v>
      </c>
      <c r="F63" s="199" t="s">
        <v>488</v>
      </c>
      <c r="G63" s="75"/>
      <c r="H63" s="178" t="s">
        <v>505</v>
      </c>
      <c r="I63" s="161" t="s">
        <v>505</v>
      </c>
      <c r="J63" s="75"/>
      <c r="K63" s="131" t="s">
        <v>484</v>
      </c>
      <c r="L63" s="196">
        <v>2</v>
      </c>
      <c r="M63" s="137">
        <v>112.45</v>
      </c>
      <c r="N63" s="65">
        <f t="shared" si="0"/>
        <v>224.9</v>
      </c>
      <c r="O63" s="122" t="s">
        <v>75</v>
      </c>
      <c r="P63" s="32"/>
    </row>
    <row r="64" spans="1:16" ht="30" customHeight="1">
      <c r="A64" s="490" t="s">
        <v>83</v>
      </c>
      <c r="B64" s="491"/>
      <c r="C64" s="493" t="s">
        <v>91</v>
      </c>
      <c r="D64" s="510"/>
      <c r="E64" s="197" t="s">
        <v>488</v>
      </c>
      <c r="F64" s="199" t="s">
        <v>488</v>
      </c>
      <c r="G64" s="75"/>
      <c r="H64" s="178" t="s">
        <v>506</v>
      </c>
      <c r="I64" s="161" t="s">
        <v>506</v>
      </c>
      <c r="J64" s="75"/>
      <c r="K64" s="131">
        <v>1171538</v>
      </c>
      <c r="L64" s="196">
        <v>2</v>
      </c>
      <c r="M64" s="137">
        <v>264.75</v>
      </c>
      <c r="N64" s="65">
        <f t="shared" si="0"/>
        <v>529.5</v>
      </c>
      <c r="O64" s="122" t="s">
        <v>75</v>
      </c>
      <c r="P64" s="32"/>
    </row>
    <row r="65" spans="1:18" ht="15.75" customHeight="1">
      <c r="A65" s="490" t="s">
        <v>83</v>
      </c>
      <c r="B65" s="491"/>
      <c r="C65" s="493" t="s">
        <v>91</v>
      </c>
      <c r="D65" s="510"/>
      <c r="E65" s="197" t="s">
        <v>488</v>
      </c>
      <c r="F65" s="199" t="s">
        <v>488</v>
      </c>
      <c r="G65" s="75"/>
      <c r="H65" s="166" t="s">
        <v>507</v>
      </c>
      <c r="I65" s="154" t="s">
        <v>507</v>
      </c>
      <c r="J65" s="75"/>
      <c r="K65" s="142" t="s">
        <v>485</v>
      </c>
      <c r="L65" s="197">
        <v>3</v>
      </c>
      <c r="M65" s="137">
        <v>348</v>
      </c>
      <c r="N65" s="65">
        <f t="shared" si="0"/>
        <v>1044</v>
      </c>
      <c r="O65" s="122" t="s">
        <v>75</v>
      </c>
      <c r="P65" s="32"/>
    </row>
    <row r="66" spans="1:18" ht="15.75">
      <c r="A66" s="490" t="s">
        <v>83</v>
      </c>
      <c r="B66" s="491"/>
      <c r="C66" s="493" t="s">
        <v>91</v>
      </c>
      <c r="D66" s="510"/>
      <c r="E66" s="197" t="s">
        <v>488</v>
      </c>
      <c r="F66" s="199" t="s">
        <v>488</v>
      </c>
      <c r="G66" s="75"/>
      <c r="H66" s="166" t="s">
        <v>508</v>
      </c>
      <c r="I66" s="157" t="s">
        <v>508</v>
      </c>
      <c r="J66" s="75"/>
      <c r="K66" s="142" t="s">
        <v>486</v>
      </c>
      <c r="L66" s="197">
        <v>2</v>
      </c>
      <c r="M66" s="137">
        <v>419</v>
      </c>
      <c r="N66" s="65">
        <f t="shared" si="0"/>
        <v>838</v>
      </c>
      <c r="O66" s="122" t="s">
        <v>75</v>
      </c>
      <c r="P66" s="113"/>
    </row>
    <row r="67" spans="1:18" ht="15.75" customHeight="1">
      <c r="A67" s="490" t="s">
        <v>83</v>
      </c>
      <c r="B67" s="491"/>
      <c r="C67" s="493" t="s">
        <v>120</v>
      </c>
      <c r="D67" s="510"/>
      <c r="E67" s="414" t="s">
        <v>313</v>
      </c>
      <c r="F67" s="415" t="s">
        <v>313</v>
      </c>
      <c r="G67" s="75"/>
      <c r="H67" s="180" t="s">
        <v>509</v>
      </c>
      <c r="I67" s="167" t="s">
        <v>509</v>
      </c>
      <c r="J67" s="75"/>
      <c r="K67" s="142" t="s">
        <v>487</v>
      </c>
      <c r="L67" s="136">
        <v>4</v>
      </c>
      <c r="M67" s="137">
        <v>1854</v>
      </c>
      <c r="N67" s="65">
        <f t="shared" si="0"/>
        <v>7416</v>
      </c>
      <c r="O67" s="122" t="s">
        <v>75</v>
      </c>
      <c r="P67" s="32"/>
    </row>
    <row r="68" spans="1:18" ht="15.75" customHeight="1">
      <c r="A68" s="490" t="s">
        <v>83</v>
      </c>
      <c r="B68" s="491"/>
      <c r="C68" s="493" t="s">
        <v>120</v>
      </c>
      <c r="D68" s="510"/>
      <c r="E68" s="414" t="s">
        <v>313</v>
      </c>
      <c r="F68" s="416"/>
      <c r="G68" s="386"/>
      <c r="H68" s="390" t="s">
        <v>1251</v>
      </c>
      <c r="I68" s="167"/>
      <c r="J68" s="386"/>
      <c r="K68" s="391" t="s">
        <v>1252</v>
      </c>
      <c r="L68" s="136">
        <v>1</v>
      </c>
      <c r="M68" s="137">
        <v>526</v>
      </c>
      <c r="N68" s="65">
        <f t="shared" si="0"/>
        <v>526</v>
      </c>
      <c r="O68" s="386" t="s">
        <v>75</v>
      </c>
      <c r="P68" s="113"/>
      <c r="R68" s="153"/>
    </row>
    <row r="69" spans="1:18" ht="30">
      <c r="A69" s="490" t="s">
        <v>11</v>
      </c>
      <c r="B69" s="491"/>
      <c r="C69" s="493" t="s">
        <v>97</v>
      </c>
      <c r="D69" s="494"/>
      <c r="E69" s="208" t="s">
        <v>510</v>
      </c>
      <c r="F69" s="218" t="s">
        <v>510</v>
      </c>
      <c r="G69" s="92"/>
      <c r="H69" s="161" t="s">
        <v>585</v>
      </c>
      <c r="I69" s="161" t="s">
        <v>585</v>
      </c>
      <c r="J69" s="75"/>
      <c r="K69" s="132" t="s">
        <v>512</v>
      </c>
      <c r="L69" s="198">
        <v>1</v>
      </c>
      <c r="M69" s="186">
        <v>2870.99</v>
      </c>
      <c r="N69" s="65">
        <f t="shared" si="0"/>
        <v>2870.99</v>
      </c>
      <c r="O69" s="75" t="s">
        <v>73</v>
      </c>
      <c r="P69" s="32"/>
      <c r="Q69" s="153"/>
    </row>
    <row r="70" spans="1:18" ht="18.75" customHeight="1">
      <c r="A70" s="490" t="s">
        <v>11</v>
      </c>
      <c r="B70" s="491"/>
      <c r="C70" s="493" t="s">
        <v>116</v>
      </c>
      <c r="D70" s="494"/>
      <c r="E70" s="207" t="s">
        <v>510</v>
      </c>
      <c r="F70" s="416" t="s">
        <v>510</v>
      </c>
      <c r="G70" s="92"/>
      <c r="H70" s="161" t="s">
        <v>586</v>
      </c>
      <c r="I70" s="161" t="s">
        <v>586</v>
      </c>
      <c r="J70" s="75"/>
      <c r="K70" s="132">
        <v>1696928</v>
      </c>
      <c r="L70" s="199">
        <v>2</v>
      </c>
      <c r="M70" s="186">
        <v>2300</v>
      </c>
      <c r="N70" s="65">
        <f t="shared" si="0"/>
        <v>4600</v>
      </c>
      <c r="O70" s="122" t="s">
        <v>73</v>
      </c>
      <c r="P70" s="32"/>
    </row>
    <row r="71" spans="1:18" ht="45">
      <c r="A71" s="490" t="s">
        <v>11</v>
      </c>
      <c r="B71" s="491"/>
      <c r="C71" s="493" t="s">
        <v>97</v>
      </c>
      <c r="D71" s="494"/>
      <c r="E71" s="208" t="s">
        <v>510</v>
      </c>
      <c r="F71" s="218" t="s">
        <v>510</v>
      </c>
      <c r="G71" s="92"/>
      <c r="H71" s="154" t="s">
        <v>587</v>
      </c>
      <c r="I71" s="154" t="s">
        <v>587</v>
      </c>
      <c r="J71" s="75"/>
      <c r="K71" s="262">
        <v>5901736</v>
      </c>
      <c r="L71" s="199">
        <v>2</v>
      </c>
      <c r="M71" s="185">
        <v>2828.15</v>
      </c>
      <c r="N71" s="65">
        <f t="shared" si="0"/>
        <v>5656.3</v>
      </c>
      <c r="O71" s="122" t="s">
        <v>73</v>
      </c>
      <c r="P71" s="32"/>
    </row>
    <row r="72" spans="1:18" ht="30">
      <c r="A72" s="490" t="s">
        <v>11</v>
      </c>
      <c r="B72" s="491"/>
      <c r="C72" s="493" t="s">
        <v>104</v>
      </c>
      <c r="D72" s="494"/>
      <c r="E72" s="208" t="s">
        <v>510</v>
      </c>
      <c r="F72" s="218" t="s">
        <v>510</v>
      </c>
      <c r="G72" s="92"/>
      <c r="H72" s="154" t="s">
        <v>588</v>
      </c>
      <c r="I72" s="154" t="s">
        <v>588</v>
      </c>
      <c r="J72" s="75"/>
      <c r="K72" s="217" t="s">
        <v>513</v>
      </c>
      <c r="L72" s="218">
        <v>1</v>
      </c>
      <c r="M72" s="185">
        <v>10625</v>
      </c>
      <c r="N72" s="65">
        <f t="shared" ref="N72:N136" si="1">$L72*$M72</f>
        <v>10625</v>
      </c>
      <c r="O72" s="122" t="s">
        <v>73</v>
      </c>
      <c r="P72" s="32"/>
    </row>
    <row r="73" spans="1:18" ht="60">
      <c r="A73" s="490" t="s">
        <v>11</v>
      </c>
      <c r="B73" s="491"/>
      <c r="C73" s="493" t="s">
        <v>97</v>
      </c>
      <c r="D73" s="494"/>
      <c r="E73" s="208" t="s">
        <v>510</v>
      </c>
      <c r="F73" s="218" t="s">
        <v>510</v>
      </c>
      <c r="G73" s="92"/>
      <c r="H73" s="154" t="s">
        <v>589</v>
      </c>
      <c r="I73" s="154" t="s">
        <v>589</v>
      </c>
      <c r="J73" s="75"/>
      <c r="K73" s="224">
        <v>30746</v>
      </c>
      <c r="L73" s="219">
        <v>1</v>
      </c>
      <c r="M73" s="137">
        <v>549</v>
      </c>
      <c r="N73" s="65">
        <f t="shared" si="1"/>
        <v>549</v>
      </c>
      <c r="O73" s="122" t="s">
        <v>73</v>
      </c>
      <c r="P73" s="32"/>
    </row>
    <row r="74" spans="1:18" ht="45">
      <c r="A74" s="490" t="s">
        <v>11</v>
      </c>
      <c r="B74" s="491"/>
      <c r="C74" s="493" t="s">
        <v>97</v>
      </c>
      <c r="D74" s="494"/>
      <c r="E74" s="208" t="s">
        <v>510</v>
      </c>
      <c r="F74" s="218" t="s">
        <v>510</v>
      </c>
      <c r="G74" s="92"/>
      <c r="H74" s="154" t="s">
        <v>590</v>
      </c>
      <c r="I74" s="154" t="s">
        <v>590</v>
      </c>
      <c r="J74" s="75"/>
      <c r="K74" s="217">
        <v>5901236</v>
      </c>
      <c r="L74" s="219">
        <v>1</v>
      </c>
      <c r="M74" s="137">
        <v>11729.15</v>
      </c>
      <c r="N74" s="65">
        <f t="shared" si="1"/>
        <v>11729.15</v>
      </c>
      <c r="O74" s="122" t="s">
        <v>73</v>
      </c>
      <c r="P74" s="32"/>
    </row>
    <row r="75" spans="1:18" ht="45">
      <c r="A75" s="490" t="s">
        <v>11</v>
      </c>
      <c r="B75" s="491"/>
      <c r="C75" s="493" t="s">
        <v>104</v>
      </c>
      <c r="D75" s="494"/>
      <c r="E75" s="208" t="s">
        <v>510</v>
      </c>
      <c r="F75" s="218" t="s">
        <v>510</v>
      </c>
      <c r="G75" s="92"/>
      <c r="H75" s="154" t="s">
        <v>591</v>
      </c>
      <c r="I75" s="154" t="s">
        <v>591</v>
      </c>
      <c r="J75" s="75"/>
      <c r="K75" s="224">
        <v>5600836</v>
      </c>
      <c r="L75" s="219">
        <v>1</v>
      </c>
      <c r="M75" s="137">
        <v>3395</v>
      </c>
      <c r="N75" s="65">
        <f t="shared" si="1"/>
        <v>3395</v>
      </c>
      <c r="O75" s="122" t="s">
        <v>73</v>
      </c>
      <c r="P75" s="32"/>
    </row>
    <row r="76" spans="1:18" ht="30">
      <c r="A76" s="490" t="s">
        <v>11</v>
      </c>
      <c r="B76" s="491"/>
      <c r="C76" s="493" t="s">
        <v>91</v>
      </c>
      <c r="D76" s="494"/>
      <c r="E76" s="208" t="s">
        <v>510</v>
      </c>
      <c r="F76" s="218" t="s">
        <v>510</v>
      </c>
      <c r="G76" s="92"/>
      <c r="H76" s="161" t="s">
        <v>592</v>
      </c>
      <c r="I76" s="161" t="s">
        <v>592</v>
      </c>
      <c r="J76" s="75"/>
      <c r="K76" s="224">
        <v>5104656</v>
      </c>
      <c r="L76" s="219">
        <v>1</v>
      </c>
      <c r="M76" s="137">
        <v>2525</v>
      </c>
      <c r="N76" s="65">
        <f t="shared" si="1"/>
        <v>2525</v>
      </c>
      <c r="O76" s="122" t="s">
        <v>73</v>
      </c>
      <c r="P76" s="32"/>
    </row>
    <row r="77" spans="1:18" ht="30">
      <c r="A77" s="490" t="s">
        <v>11</v>
      </c>
      <c r="B77" s="491"/>
      <c r="C77" s="493" t="s">
        <v>91</v>
      </c>
      <c r="D77" s="494"/>
      <c r="E77" s="208" t="s">
        <v>510</v>
      </c>
      <c r="F77" s="218" t="s">
        <v>510</v>
      </c>
      <c r="G77" s="92"/>
      <c r="H77" s="154" t="s">
        <v>593</v>
      </c>
      <c r="I77" s="154" t="s">
        <v>593</v>
      </c>
      <c r="J77" s="75"/>
      <c r="K77" s="224">
        <v>5600553</v>
      </c>
      <c r="L77" s="219">
        <v>1</v>
      </c>
      <c r="M77" s="137">
        <v>3250</v>
      </c>
      <c r="N77" s="65">
        <f t="shared" si="1"/>
        <v>3250</v>
      </c>
      <c r="O77" s="122" t="s">
        <v>73</v>
      </c>
      <c r="P77" s="32"/>
    </row>
    <row r="78" spans="1:18" ht="47.25">
      <c r="A78" s="490" t="s">
        <v>11</v>
      </c>
      <c r="B78" s="491"/>
      <c r="C78" s="493" t="s">
        <v>91</v>
      </c>
      <c r="D78" s="494"/>
      <c r="E78" s="208" t="s">
        <v>510</v>
      </c>
      <c r="F78" s="218" t="s">
        <v>510</v>
      </c>
      <c r="G78" s="92"/>
      <c r="H78" s="210" t="s">
        <v>594</v>
      </c>
      <c r="I78" s="210" t="s">
        <v>594</v>
      </c>
      <c r="J78" s="75"/>
      <c r="K78" s="224" t="s">
        <v>514</v>
      </c>
      <c r="L78" s="220">
        <v>1</v>
      </c>
      <c r="M78" s="137">
        <v>440</v>
      </c>
      <c r="N78" s="65">
        <f t="shared" si="1"/>
        <v>440</v>
      </c>
      <c r="O78" s="122" t="s">
        <v>73</v>
      </c>
      <c r="P78" s="32"/>
    </row>
    <row r="79" spans="1:18" ht="30">
      <c r="A79" s="490" t="s">
        <v>11</v>
      </c>
      <c r="B79" s="491"/>
      <c r="C79" s="493" t="s">
        <v>104</v>
      </c>
      <c r="D79" s="494"/>
      <c r="E79" s="208" t="s">
        <v>510</v>
      </c>
      <c r="F79" s="218" t="s">
        <v>510</v>
      </c>
      <c r="G79" s="92"/>
      <c r="H79" s="154" t="s">
        <v>595</v>
      </c>
      <c r="I79" s="154" t="s">
        <v>595</v>
      </c>
      <c r="J79" s="75"/>
      <c r="K79" s="224" t="s">
        <v>515</v>
      </c>
      <c r="L79" s="219">
        <v>3</v>
      </c>
      <c r="M79" s="137">
        <v>479.99</v>
      </c>
      <c r="N79" s="65">
        <f t="shared" si="1"/>
        <v>1439.97</v>
      </c>
      <c r="O79" s="122" t="s">
        <v>73</v>
      </c>
      <c r="P79" s="32"/>
    </row>
    <row r="80" spans="1:18" ht="30">
      <c r="A80" s="490" t="s">
        <v>11</v>
      </c>
      <c r="B80" s="491"/>
      <c r="C80" s="493" t="s">
        <v>91</v>
      </c>
      <c r="D80" s="494"/>
      <c r="E80" s="208" t="s">
        <v>510</v>
      </c>
      <c r="F80" s="218" t="s">
        <v>510</v>
      </c>
      <c r="G80" s="92"/>
      <c r="H80" s="154" t="s">
        <v>596</v>
      </c>
      <c r="I80" s="154" t="s">
        <v>596</v>
      </c>
      <c r="J80" s="75"/>
      <c r="K80" s="224" t="s">
        <v>516</v>
      </c>
      <c r="L80" s="219">
        <v>1</v>
      </c>
      <c r="M80" s="137">
        <v>255.99</v>
      </c>
      <c r="N80" s="65">
        <f t="shared" si="1"/>
        <v>255.99</v>
      </c>
      <c r="O80" s="122" t="s">
        <v>73</v>
      </c>
      <c r="P80" s="32"/>
    </row>
    <row r="81" spans="1:18" ht="30">
      <c r="A81" s="490" t="s">
        <v>11</v>
      </c>
      <c r="B81" s="491"/>
      <c r="C81" s="493" t="s">
        <v>91</v>
      </c>
      <c r="D81" s="494"/>
      <c r="E81" s="208" t="s">
        <v>510</v>
      </c>
      <c r="F81" s="218" t="s">
        <v>510</v>
      </c>
      <c r="G81" s="92"/>
      <c r="H81" s="154" t="s">
        <v>597</v>
      </c>
      <c r="I81" s="154" t="s">
        <v>597</v>
      </c>
      <c r="J81" s="75"/>
      <c r="K81" s="225" t="s">
        <v>517</v>
      </c>
      <c r="L81" s="219">
        <v>3</v>
      </c>
      <c r="M81" s="137">
        <v>199.99</v>
      </c>
      <c r="N81" s="65">
        <f t="shared" si="1"/>
        <v>599.97</v>
      </c>
      <c r="O81" s="122" t="s">
        <v>73</v>
      </c>
      <c r="P81" s="32"/>
    </row>
    <row r="82" spans="1:18" ht="30">
      <c r="A82" s="490" t="s">
        <v>11</v>
      </c>
      <c r="B82" s="491"/>
      <c r="C82" s="493" t="s">
        <v>91</v>
      </c>
      <c r="D82" s="494"/>
      <c r="E82" s="208" t="s">
        <v>510</v>
      </c>
      <c r="F82" s="218" t="s">
        <v>510</v>
      </c>
      <c r="G82" s="92"/>
      <c r="H82" s="154" t="s">
        <v>598</v>
      </c>
      <c r="I82" s="154" t="s">
        <v>598</v>
      </c>
      <c r="J82" s="75"/>
      <c r="K82" s="224">
        <v>99944200465</v>
      </c>
      <c r="L82" s="219">
        <v>1</v>
      </c>
      <c r="M82" s="137">
        <v>223.99</v>
      </c>
      <c r="N82" s="65">
        <f t="shared" si="1"/>
        <v>223.99</v>
      </c>
      <c r="O82" s="122" t="s">
        <v>73</v>
      </c>
      <c r="P82" s="32"/>
    </row>
    <row r="83" spans="1:18" ht="45">
      <c r="A83" s="490" t="s">
        <v>11</v>
      </c>
      <c r="B83" s="491"/>
      <c r="C83" s="493" t="s">
        <v>91</v>
      </c>
      <c r="D83" s="494"/>
      <c r="E83" s="208" t="s">
        <v>510</v>
      </c>
      <c r="F83" s="218" t="s">
        <v>510</v>
      </c>
      <c r="G83" s="92"/>
      <c r="H83" s="154" t="s">
        <v>599</v>
      </c>
      <c r="I83" s="154" t="s">
        <v>599</v>
      </c>
      <c r="J83" s="75"/>
      <c r="K83" s="224">
        <v>99944200601</v>
      </c>
      <c r="L83" s="221">
        <v>1</v>
      </c>
      <c r="M83" s="137">
        <v>79.989999999999995</v>
      </c>
      <c r="N83" s="65">
        <f t="shared" si="1"/>
        <v>79.989999999999995</v>
      </c>
      <c r="O83" s="122" t="s">
        <v>73</v>
      </c>
      <c r="P83" s="32"/>
    </row>
    <row r="84" spans="1:18" ht="45">
      <c r="A84" s="490" t="s">
        <v>11</v>
      </c>
      <c r="B84" s="491"/>
      <c r="C84" s="493" t="s">
        <v>91</v>
      </c>
      <c r="D84" s="494"/>
      <c r="E84" s="208" t="s">
        <v>510</v>
      </c>
      <c r="F84" s="218" t="s">
        <v>510</v>
      </c>
      <c r="G84" s="92"/>
      <c r="H84" s="161" t="s">
        <v>600</v>
      </c>
      <c r="I84" s="161" t="s">
        <v>600</v>
      </c>
      <c r="J84" s="75"/>
      <c r="K84" s="225">
        <v>99944200640</v>
      </c>
      <c r="L84" s="218">
        <v>1</v>
      </c>
      <c r="M84" s="137">
        <v>119.99</v>
      </c>
      <c r="N84" s="65">
        <f t="shared" si="1"/>
        <v>119.99</v>
      </c>
      <c r="O84" s="122" t="s">
        <v>73</v>
      </c>
      <c r="P84" s="32"/>
    </row>
    <row r="85" spans="1:18" ht="30">
      <c r="A85" s="490" t="s">
        <v>11</v>
      </c>
      <c r="B85" s="491"/>
      <c r="C85" s="493" t="s">
        <v>91</v>
      </c>
      <c r="D85" s="494"/>
      <c r="E85" s="208" t="s">
        <v>510</v>
      </c>
      <c r="F85" s="218" t="s">
        <v>510</v>
      </c>
      <c r="G85" s="92"/>
      <c r="H85" s="161" t="s">
        <v>601</v>
      </c>
      <c r="I85" s="161" t="s">
        <v>601</v>
      </c>
      <c r="J85" s="75"/>
      <c r="K85" s="225">
        <v>99944200536</v>
      </c>
      <c r="L85" s="218">
        <v>1</v>
      </c>
      <c r="M85" s="137">
        <v>39.99</v>
      </c>
      <c r="N85" s="65">
        <f t="shared" si="1"/>
        <v>39.99</v>
      </c>
      <c r="O85" s="122" t="s">
        <v>73</v>
      </c>
      <c r="P85" s="32"/>
    </row>
    <row r="86" spans="1:18" ht="30">
      <c r="A86" s="490" t="s">
        <v>11</v>
      </c>
      <c r="B86" s="491"/>
      <c r="C86" s="493" t="s">
        <v>91</v>
      </c>
      <c r="D86" s="494"/>
      <c r="E86" s="208" t="s">
        <v>510</v>
      </c>
      <c r="F86" s="218" t="s">
        <v>510</v>
      </c>
      <c r="G86" s="92"/>
      <c r="H86" s="161" t="s">
        <v>602</v>
      </c>
      <c r="I86" s="161" t="s">
        <v>602</v>
      </c>
      <c r="J86" s="75"/>
      <c r="K86" s="225" t="s">
        <v>518</v>
      </c>
      <c r="L86" s="218">
        <v>1</v>
      </c>
      <c r="M86" s="137">
        <v>140</v>
      </c>
      <c r="N86" s="65">
        <f t="shared" si="1"/>
        <v>140</v>
      </c>
      <c r="O86" s="122" t="s">
        <v>73</v>
      </c>
      <c r="P86" s="32"/>
    </row>
    <row r="87" spans="1:18" ht="30">
      <c r="A87" s="490" t="s">
        <v>11</v>
      </c>
      <c r="B87" s="491"/>
      <c r="C87" s="493" t="s">
        <v>104</v>
      </c>
      <c r="D87" s="494"/>
      <c r="E87" s="208" t="s">
        <v>510</v>
      </c>
      <c r="F87" s="218" t="s">
        <v>510</v>
      </c>
      <c r="G87" s="92"/>
      <c r="H87" s="154" t="s">
        <v>603</v>
      </c>
      <c r="I87" s="154" t="s">
        <v>603</v>
      </c>
      <c r="J87" s="75"/>
      <c r="K87" s="224">
        <v>601</v>
      </c>
      <c r="L87" s="222">
        <v>1</v>
      </c>
      <c r="M87" s="203">
        <v>562</v>
      </c>
      <c r="N87" s="65">
        <f t="shared" si="1"/>
        <v>562</v>
      </c>
      <c r="O87" s="122" t="s">
        <v>73</v>
      </c>
      <c r="P87" s="32"/>
    </row>
    <row r="88" spans="1:18" ht="30">
      <c r="A88" s="490" t="s">
        <v>11</v>
      </c>
      <c r="B88" s="491"/>
      <c r="C88" s="493" t="s">
        <v>91</v>
      </c>
      <c r="D88" s="494"/>
      <c r="E88" s="208" t="s">
        <v>510</v>
      </c>
      <c r="F88" s="218"/>
      <c r="G88" s="386"/>
      <c r="H88" s="393"/>
      <c r="I88" s="393"/>
      <c r="J88" s="388"/>
      <c r="K88" s="224"/>
      <c r="L88" s="394">
        <v>1</v>
      </c>
      <c r="M88" s="395">
        <v>819.98</v>
      </c>
      <c r="N88" s="65">
        <f t="shared" si="1"/>
        <v>819.98</v>
      </c>
      <c r="O88" s="386" t="s">
        <v>73</v>
      </c>
      <c r="P88" s="32"/>
    </row>
    <row r="89" spans="1:18" ht="45.75" thickBot="1">
      <c r="A89" s="490" t="s">
        <v>11</v>
      </c>
      <c r="B89" s="491"/>
      <c r="C89" s="493" t="s">
        <v>91</v>
      </c>
      <c r="D89" s="494"/>
      <c r="E89" s="208" t="s">
        <v>510</v>
      </c>
      <c r="F89" s="218" t="s">
        <v>510</v>
      </c>
      <c r="G89" s="92"/>
      <c r="H89" s="213" t="s">
        <v>604</v>
      </c>
      <c r="I89" s="213" t="s">
        <v>604</v>
      </c>
      <c r="J89" s="214"/>
      <c r="K89" s="225" t="s">
        <v>519</v>
      </c>
      <c r="L89" s="223">
        <v>1</v>
      </c>
      <c r="M89" s="206">
        <v>140</v>
      </c>
      <c r="N89" s="65">
        <f t="shared" si="1"/>
        <v>140</v>
      </c>
      <c r="O89" s="122" t="s">
        <v>73</v>
      </c>
      <c r="P89" s="113"/>
      <c r="R89" s="153"/>
    </row>
    <row r="90" spans="1:18" ht="30.75" thickTop="1">
      <c r="A90" s="490" t="s">
        <v>11</v>
      </c>
      <c r="B90" s="491"/>
      <c r="C90" s="493" t="s">
        <v>91</v>
      </c>
      <c r="D90" s="494"/>
      <c r="E90" s="417" t="s">
        <v>511</v>
      </c>
      <c r="F90" s="418" t="s">
        <v>511</v>
      </c>
      <c r="G90" s="92"/>
      <c r="H90" s="216" t="s">
        <v>605</v>
      </c>
      <c r="I90" s="216" t="s">
        <v>605</v>
      </c>
      <c r="J90" s="92"/>
      <c r="K90" s="217" t="s">
        <v>520</v>
      </c>
      <c r="L90" s="212">
        <v>2</v>
      </c>
      <c r="M90" s="204">
        <v>6823.2</v>
      </c>
      <c r="N90" s="115">
        <f t="shared" si="1"/>
        <v>13646.4</v>
      </c>
      <c r="O90" s="75" t="s">
        <v>75</v>
      </c>
      <c r="P90" s="32"/>
    </row>
    <row r="91" spans="1:18" ht="45">
      <c r="A91" s="490" t="s">
        <v>11</v>
      </c>
      <c r="B91" s="491"/>
      <c r="C91" s="493" t="s">
        <v>91</v>
      </c>
      <c r="D91" s="494"/>
      <c r="E91" s="417" t="s">
        <v>511</v>
      </c>
      <c r="F91" s="419" t="s">
        <v>511</v>
      </c>
      <c r="G91" s="92"/>
      <c r="H91" s="215" t="s">
        <v>606</v>
      </c>
      <c r="I91" s="215" t="s">
        <v>606</v>
      </c>
      <c r="J91" s="93"/>
      <c r="K91" s="209" t="s">
        <v>521</v>
      </c>
      <c r="L91" s="136">
        <v>1</v>
      </c>
      <c r="M91" s="137">
        <v>12903.2</v>
      </c>
      <c r="N91" s="115">
        <f t="shared" si="1"/>
        <v>12903.2</v>
      </c>
      <c r="O91" s="122" t="s">
        <v>75</v>
      </c>
      <c r="P91" s="113"/>
    </row>
    <row r="92" spans="1:18" ht="30">
      <c r="A92" s="490" t="s">
        <v>11</v>
      </c>
      <c r="B92" s="491"/>
      <c r="C92" s="493" t="s">
        <v>91</v>
      </c>
      <c r="D92" s="494"/>
      <c r="E92" s="417" t="s">
        <v>511</v>
      </c>
      <c r="F92" s="419" t="s">
        <v>511</v>
      </c>
      <c r="G92" s="92"/>
      <c r="H92" s="154" t="s">
        <v>607</v>
      </c>
      <c r="I92" s="154" t="s">
        <v>607</v>
      </c>
      <c r="J92" s="75"/>
      <c r="K92" s="139" t="s">
        <v>522</v>
      </c>
      <c r="L92" s="196">
        <v>1</v>
      </c>
      <c r="M92" s="137">
        <v>139.19999999999999</v>
      </c>
      <c r="N92" s="115">
        <f t="shared" si="1"/>
        <v>139.19999999999999</v>
      </c>
      <c r="O92" s="122" t="s">
        <v>75</v>
      </c>
      <c r="P92" s="32"/>
    </row>
    <row r="93" spans="1:18" ht="45">
      <c r="A93" s="490" t="s">
        <v>11</v>
      </c>
      <c r="B93" s="491"/>
      <c r="C93" s="493" t="s">
        <v>91</v>
      </c>
      <c r="D93" s="494"/>
      <c r="E93" s="417" t="s">
        <v>511</v>
      </c>
      <c r="F93" s="419" t="s">
        <v>511</v>
      </c>
      <c r="G93" s="92"/>
      <c r="H93" s="154" t="s">
        <v>608</v>
      </c>
      <c r="I93" s="154" t="s">
        <v>608</v>
      </c>
      <c r="J93" s="75"/>
      <c r="K93" s="139" t="s">
        <v>523</v>
      </c>
      <c r="L93" s="196">
        <v>1</v>
      </c>
      <c r="M93" s="137">
        <v>3793.6</v>
      </c>
      <c r="N93" s="115">
        <f t="shared" si="1"/>
        <v>3793.6</v>
      </c>
      <c r="O93" s="122" t="s">
        <v>75</v>
      </c>
      <c r="P93" s="32"/>
    </row>
    <row r="94" spans="1:18" ht="45">
      <c r="A94" s="490" t="s">
        <v>11</v>
      </c>
      <c r="B94" s="491"/>
      <c r="C94" s="493" t="s">
        <v>91</v>
      </c>
      <c r="D94" s="494"/>
      <c r="E94" s="417" t="s">
        <v>511</v>
      </c>
      <c r="F94" s="419" t="s">
        <v>511</v>
      </c>
      <c r="G94" s="92"/>
      <c r="H94" s="161" t="s">
        <v>609</v>
      </c>
      <c r="I94" s="161" t="s">
        <v>609</v>
      </c>
      <c r="J94" s="75"/>
      <c r="K94" s="132" t="s">
        <v>524</v>
      </c>
      <c r="L94" s="196">
        <v>1</v>
      </c>
      <c r="M94" s="200">
        <v>341.6</v>
      </c>
      <c r="N94" s="115">
        <f t="shared" si="1"/>
        <v>341.6</v>
      </c>
      <c r="O94" s="122" t="s">
        <v>75</v>
      </c>
      <c r="P94" s="32"/>
    </row>
    <row r="95" spans="1:18" ht="30">
      <c r="A95" s="490" t="s">
        <v>11</v>
      </c>
      <c r="B95" s="491"/>
      <c r="C95" s="493" t="s">
        <v>91</v>
      </c>
      <c r="D95" s="494"/>
      <c r="E95" s="417" t="s">
        <v>511</v>
      </c>
      <c r="F95" s="419" t="s">
        <v>511</v>
      </c>
      <c r="G95" s="92"/>
      <c r="H95" s="161" t="s">
        <v>610</v>
      </c>
      <c r="I95" s="161" t="s">
        <v>610</v>
      </c>
      <c r="J95" s="75"/>
      <c r="K95" s="132" t="s">
        <v>525</v>
      </c>
      <c r="L95" s="196">
        <v>1</v>
      </c>
      <c r="M95" s="200">
        <v>3777.6</v>
      </c>
      <c r="N95" s="115">
        <f t="shared" si="1"/>
        <v>3777.6</v>
      </c>
      <c r="O95" s="122" t="s">
        <v>75</v>
      </c>
      <c r="P95" s="32"/>
    </row>
    <row r="96" spans="1:18" ht="29.25" customHeight="1">
      <c r="A96" s="490" t="s">
        <v>11</v>
      </c>
      <c r="B96" s="491"/>
      <c r="C96" s="493" t="s">
        <v>91</v>
      </c>
      <c r="D96" s="494"/>
      <c r="E96" s="417" t="s">
        <v>511</v>
      </c>
      <c r="F96" s="419" t="s">
        <v>511</v>
      </c>
      <c r="G96" s="92"/>
      <c r="H96" s="161" t="s">
        <v>611</v>
      </c>
      <c r="I96" s="161" t="s">
        <v>611</v>
      </c>
      <c r="J96" s="75"/>
      <c r="K96" s="132" t="s">
        <v>526</v>
      </c>
      <c r="L96" s="196">
        <v>1</v>
      </c>
      <c r="M96" s="200">
        <v>3995.5</v>
      </c>
      <c r="N96" s="115">
        <f t="shared" si="1"/>
        <v>3995.5</v>
      </c>
      <c r="O96" s="122" t="s">
        <v>75</v>
      </c>
      <c r="P96" s="32"/>
    </row>
    <row r="97" spans="1:16" ht="30.75" customHeight="1">
      <c r="A97" s="490" t="s">
        <v>11</v>
      </c>
      <c r="B97" s="491"/>
      <c r="C97" s="493" t="s">
        <v>123</v>
      </c>
      <c r="D97" s="494"/>
      <c r="E97" s="417" t="s">
        <v>511</v>
      </c>
      <c r="F97" s="419" t="s">
        <v>511</v>
      </c>
      <c r="G97" s="92"/>
      <c r="H97" s="161" t="s">
        <v>612</v>
      </c>
      <c r="I97" s="161" t="s">
        <v>612</v>
      </c>
      <c r="J97" s="75"/>
      <c r="K97" s="132" t="s">
        <v>527</v>
      </c>
      <c r="L97" s="196">
        <v>3</v>
      </c>
      <c r="M97" s="200">
        <v>415</v>
      </c>
      <c r="N97" s="115">
        <f t="shared" si="1"/>
        <v>1245</v>
      </c>
      <c r="O97" s="122" t="s">
        <v>75</v>
      </c>
      <c r="P97" s="32"/>
    </row>
    <row r="98" spans="1:16" ht="30">
      <c r="A98" s="490" t="s">
        <v>11</v>
      </c>
      <c r="B98" s="491"/>
      <c r="C98" s="493" t="s">
        <v>91</v>
      </c>
      <c r="D98" s="494"/>
      <c r="E98" s="417" t="s">
        <v>511</v>
      </c>
      <c r="F98" s="419" t="s">
        <v>511</v>
      </c>
      <c r="G98" s="92"/>
      <c r="H98" s="161" t="s">
        <v>613</v>
      </c>
      <c r="I98" s="161" t="s">
        <v>613</v>
      </c>
      <c r="J98" s="75"/>
      <c r="K98" s="132" t="s">
        <v>528</v>
      </c>
      <c r="L98" s="196">
        <v>10</v>
      </c>
      <c r="M98" s="201">
        <v>9</v>
      </c>
      <c r="N98" s="115">
        <f t="shared" si="1"/>
        <v>90</v>
      </c>
      <c r="O98" s="122" t="s">
        <v>75</v>
      </c>
      <c r="P98" s="32"/>
    </row>
    <row r="99" spans="1:16" ht="45">
      <c r="A99" s="490" t="s">
        <v>11</v>
      </c>
      <c r="B99" s="491"/>
      <c r="C99" s="493" t="s">
        <v>123</v>
      </c>
      <c r="D99" s="494"/>
      <c r="E99" s="417" t="s">
        <v>511</v>
      </c>
      <c r="F99" s="419" t="s">
        <v>511</v>
      </c>
      <c r="G99" s="92"/>
      <c r="H99" s="161" t="s">
        <v>614</v>
      </c>
      <c r="I99" s="161" t="s">
        <v>614</v>
      </c>
      <c r="J99" s="75"/>
      <c r="K99" s="132" t="s">
        <v>529</v>
      </c>
      <c r="L99" s="196">
        <v>3</v>
      </c>
      <c r="M99" s="200">
        <v>410</v>
      </c>
      <c r="N99" s="115">
        <f t="shared" si="1"/>
        <v>1230</v>
      </c>
      <c r="O99" s="122" t="s">
        <v>75</v>
      </c>
      <c r="P99" s="32"/>
    </row>
    <row r="100" spans="1:16" ht="30">
      <c r="A100" s="490" t="s">
        <v>11</v>
      </c>
      <c r="B100" s="491"/>
      <c r="C100" s="493" t="s">
        <v>91</v>
      </c>
      <c r="D100" s="494"/>
      <c r="E100" s="417" t="s">
        <v>511</v>
      </c>
      <c r="F100" s="419" t="s">
        <v>511</v>
      </c>
      <c r="G100" s="92"/>
      <c r="H100" s="161" t="s">
        <v>613</v>
      </c>
      <c r="I100" s="161" t="s">
        <v>613</v>
      </c>
      <c r="J100" s="75"/>
      <c r="K100" s="132" t="s">
        <v>530</v>
      </c>
      <c r="L100" s="196">
        <v>10</v>
      </c>
      <c r="M100" s="201">
        <v>10.95</v>
      </c>
      <c r="N100" s="115">
        <f t="shared" si="1"/>
        <v>109.5</v>
      </c>
      <c r="O100" s="122" t="s">
        <v>75</v>
      </c>
      <c r="P100" s="32"/>
    </row>
    <row r="101" spans="1:16" ht="30">
      <c r="A101" s="490" t="s">
        <v>11</v>
      </c>
      <c r="B101" s="491"/>
      <c r="C101" s="493" t="s">
        <v>91</v>
      </c>
      <c r="D101" s="494"/>
      <c r="E101" s="417" t="s">
        <v>511</v>
      </c>
      <c r="F101" s="419" t="s">
        <v>511</v>
      </c>
      <c r="G101" s="92"/>
      <c r="H101" s="161" t="s">
        <v>615</v>
      </c>
      <c r="I101" s="161" t="s">
        <v>615</v>
      </c>
      <c r="J101" s="75"/>
      <c r="K101" s="132" t="s">
        <v>531</v>
      </c>
      <c r="L101" s="196">
        <v>3</v>
      </c>
      <c r="M101" s="200">
        <v>1395</v>
      </c>
      <c r="N101" s="115">
        <f t="shared" si="1"/>
        <v>4185</v>
      </c>
      <c r="O101" s="122" t="s">
        <v>75</v>
      </c>
      <c r="P101" s="32"/>
    </row>
    <row r="102" spans="1:16" ht="30">
      <c r="A102" s="490" t="s">
        <v>11</v>
      </c>
      <c r="B102" s="491"/>
      <c r="C102" s="493" t="s">
        <v>91</v>
      </c>
      <c r="D102" s="494"/>
      <c r="E102" s="417" t="s">
        <v>511</v>
      </c>
      <c r="F102" s="419" t="s">
        <v>511</v>
      </c>
      <c r="G102" s="92"/>
      <c r="H102" s="161" t="s">
        <v>616</v>
      </c>
      <c r="I102" s="161" t="s">
        <v>616</v>
      </c>
      <c r="J102" s="75"/>
      <c r="K102" s="132" t="s">
        <v>532</v>
      </c>
      <c r="L102" s="196">
        <v>6</v>
      </c>
      <c r="M102" s="200">
        <v>53.3</v>
      </c>
      <c r="N102" s="115">
        <f t="shared" si="1"/>
        <v>319.79999999999995</v>
      </c>
      <c r="O102" s="122" t="s">
        <v>75</v>
      </c>
      <c r="P102" s="32"/>
    </row>
    <row r="103" spans="1:16" ht="15.75">
      <c r="A103" s="490" t="s">
        <v>11</v>
      </c>
      <c r="B103" s="491"/>
      <c r="C103" s="493" t="s">
        <v>91</v>
      </c>
      <c r="D103" s="494"/>
      <c r="E103" s="417" t="s">
        <v>511</v>
      </c>
      <c r="F103" s="419" t="s">
        <v>511</v>
      </c>
      <c r="G103" s="92"/>
      <c r="H103" s="161" t="s">
        <v>617</v>
      </c>
      <c r="I103" s="161" t="s">
        <v>617</v>
      </c>
      <c r="J103" s="75"/>
      <c r="K103" s="132" t="s">
        <v>533</v>
      </c>
      <c r="L103" s="196">
        <v>5</v>
      </c>
      <c r="M103" s="200">
        <v>149.5</v>
      </c>
      <c r="N103" s="115">
        <f t="shared" si="1"/>
        <v>747.5</v>
      </c>
      <c r="O103" s="122" t="s">
        <v>75</v>
      </c>
      <c r="P103" s="32"/>
    </row>
    <row r="104" spans="1:16" ht="30" customHeight="1">
      <c r="A104" s="490" t="s">
        <v>11</v>
      </c>
      <c r="B104" s="491"/>
      <c r="C104" s="493" t="s">
        <v>123</v>
      </c>
      <c r="D104" s="494"/>
      <c r="E104" s="417" t="s">
        <v>511</v>
      </c>
      <c r="F104" s="419" t="s">
        <v>511</v>
      </c>
      <c r="G104" s="92"/>
      <c r="H104" s="161" t="s">
        <v>618</v>
      </c>
      <c r="I104" s="161" t="s">
        <v>618</v>
      </c>
      <c r="J104" s="75"/>
      <c r="K104" s="132" t="s">
        <v>534</v>
      </c>
      <c r="L104" s="196">
        <v>2</v>
      </c>
      <c r="M104" s="200">
        <v>619.5</v>
      </c>
      <c r="N104" s="115">
        <f t="shared" si="1"/>
        <v>1239</v>
      </c>
      <c r="O104" s="122" t="s">
        <v>75</v>
      </c>
      <c r="P104" s="32"/>
    </row>
    <row r="105" spans="1:16" ht="15.75">
      <c r="A105" s="490" t="s">
        <v>11</v>
      </c>
      <c r="B105" s="491"/>
      <c r="C105" s="493" t="s">
        <v>91</v>
      </c>
      <c r="D105" s="494"/>
      <c r="E105" s="417" t="s">
        <v>511</v>
      </c>
      <c r="F105" s="419" t="s">
        <v>511</v>
      </c>
      <c r="G105" s="92"/>
      <c r="H105" s="161" t="s">
        <v>619</v>
      </c>
      <c r="I105" s="161" t="s">
        <v>619</v>
      </c>
      <c r="J105" s="75"/>
      <c r="K105" s="132" t="s">
        <v>535</v>
      </c>
      <c r="L105" s="196">
        <v>4</v>
      </c>
      <c r="M105" s="200">
        <v>610</v>
      </c>
      <c r="N105" s="115">
        <f t="shared" si="1"/>
        <v>2440</v>
      </c>
      <c r="O105" s="122" t="s">
        <v>75</v>
      </c>
      <c r="P105" s="32"/>
    </row>
    <row r="106" spans="1:16" ht="30">
      <c r="A106" s="490" t="s">
        <v>11</v>
      </c>
      <c r="B106" s="491"/>
      <c r="C106" s="493" t="s">
        <v>91</v>
      </c>
      <c r="D106" s="494"/>
      <c r="E106" s="417" t="s">
        <v>511</v>
      </c>
      <c r="F106" s="419" t="s">
        <v>511</v>
      </c>
      <c r="G106" s="92"/>
      <c r="H106" s="161" t="s">
        <v>620</v>
      </c>
      <c r="I106" s="161" t="s">
        <v>620</v>
      </c>
      <c r="J106" s="75"/>
      <c r="K106" s="132" t="s">
        <v>536</v>
      </c>
      <c r="L106" s="196">
        <v>12</v>
      </c>
      <c r="M106" s="200">
        <v>15.43</v>
      </c>
      <c r="N106" s="115">
        <f t="shared" si="1"/>
        <v>185.16</v>
      </c>
      <c r="O106" s="122" t="s">
        <v>75</v>
      </c>
      <c r="P106" s="32"/>
    </row>
    <row r="107" spans="1:16" ht="15.75">
      <c r="A107" s="490" t="s">
        <v>11</v>
      </c>
      <c r="B107" s="491"/>
      <c r="C107" s="493" t="s">
        <v>91</v>
      </c>
      <c r="D107" s="494"/>
      <c r="E107" s="417" t="s">
        <v>511</v>
      </c>
      <c r="F107" s="419" t="s">
        <v>511</v>
      </c>
      <c r="G107" s="92"/>
      <c r="H107" s="161" t="s">
        <v>621</v>
      </c>
      <c r="I107" s="161" t="s">
        <v>621</v>
      </c>
      <c r="J107" s="75"/>
      <c r="K107" s="132" t="s">
        <v>537</v>
      </c>
      <c r="L107" s="196">
        <v>4</v>
      </c>
      <c r="M107" s="200">
        <v>189.95</v>
      </c>
      <c r="N107" s="115">
        <f t="shared" si="1"/>
        <v>759.8</v>
      </c>
      <c r="O107" s="122" t="s">
        <v>75</v>
      </c>
      <c r="P107" s="32"/>
    </row>
    <row r="108" spans="1:16" ht="30">
      <c r="A108" s="490" t="s">
        <v>11</v>
      </c>
      <c r="B108" s="491"/>
      <c r="C108" s="493" t="s">
        <v>91</v>
      </c>
      <c r="D108" s="494"/>
      <c r="E108" s="417" t="s">
        <v>511</v>
      </c>
      <c r="F108" s="419" t="s">
        <v>511</v>
      </c>
      <c r="G108" s="92"/>
      <c r="H108" s="161" t="s">
        <v>622</v>
      </c>
      <c r="I108" s="161" t="s">
        <v>622</v>
      </c>
      <c r="J108" s="75"/>
      <c r="K108" s="132" t="s">
        <v>538</v>
      </c>
      <c r="L108" s="196">
        <v>1</v>
      </c>
      <c r="M108" s="200">
        <v>145</v>
      </c>
      <c r="N108" s="115">
        <f t="shared" si="1"/>
        <v>145</v>
      </c>
      <c r="O108" s="122" t="s">
        <v>75</v>
      </c>
      <c r="P108" s="32"/>
    </row>
    <row r="109" spans="1:16" ht="15.75">
      <c r="A109" s="490" t="s">
        <v>11</v>
      </c>
      <c r="B109" s="491"/>
      <c r="C109" s="493" t="s">
        <v>91</v>
      </c>
      <c r="D109" s="494"/>
      <c r="E109" s="417" t="s">
        <v>511</v>
      </c>
      <c r="F109" s="419" t="s">
        <v>511</v>
      </c>
      <c r="G109" s="92"/>
      <c r="H109" s="161" t="s">
        <v>623</v>
      </c>
      <c r="I109" s="161" t="s">
        <v>623</v>
      </c>
      <c r="J109" s="75"/>
      <c r="K109" s="132" t="s">
        <v>539</v>
      </c>
      <c r="L109" s="196">
        <v>24</v>
      </c>
      <c r="M109" s="200">
        <v>7.44</v>
      </c>
      <c r="N109" s="115">
        <f t="shared" si="1"/>
        <v>178.56</v>
      </c>
      <c r="O109" s="122" t="s">
        <v>75</v>
      </c>
      <c r="P109" s="32"/>
    </row>
    <row r="110" spans="1:16" ht="15.75">
      <c r="A110" s="490" t="s">
        <v>11</v>
      </c>
      <c r="B110" s="491"/>
      <c r="C110" s="493" t="s">
        <v>91</v>
      </c>
      <c r="D110" s="494"/>
      <c r="E110" s="417" t="s">
        <v>511</v>
      </c>
      <c r="F110" s="419" t="s">
        <v>511</v>
      </c>
      <c r="G110" s="92"/>
      <c r="H110" s="161" t="s">
        <v>624</v>
      </c>
      <c r="I110" s="161" t="s">
        <v>624</v>
      </c>
      <c r="J110" s="75"/>
      <c r="K110" s="132" t="s">
        <v>540</v>
      </c>
      <c r="L110" s="196">
        <v>1</v>
      </c>
      <c r="M110" s="200">
        <v>495</v>
      </c>
      <c r="N110" s="115">
        <f t="shared" si="1"/>
        <v>495</v>
      </c>
      <c r="O110" s="122" t="s">
        <v>75</v>
      </c>
      <c r="P110" s="32"/>
    </row>
    <row r="111" spans="1:16" ht="15.75">
      <c r="A111" s="490" t="s">
        <v>11</v>
      </c>
      <c r="B111" s="491"/>
      <c r="C111" s="493" t="s">
        <v>91</v>
      </c>
      <c r="D111" s="494"/>
      <c r="E111" s="417" t="s">
        <v>511</v>
      </c>
      <c r="F111" s="419" t="s">
        <v>511</v>
      </c>
      <c r="G111" s="92"/>
      <c r="H111" s="161" t="s">
        <v>625</v>
      </c>
      <c r="I111" s="161" t="s">
        <v>625</v>
      </c>
      <c r="J111" s="75"/>
      <c r="K111" s="132" t="s">
        <v>541</v>
      </c>
      <c r="L111" s="196">
        <v>3</v>
      </c>
      <c r="M111" s="200">
        <v>640</v>
      </c>
      <c r="N111" s="115">
        <f t="shared" si="1"/>
        <v>1920</v>
      </c>
      <c r="O111" s="122" t="s">
        <v>75</v>
      </c>
      <c r="P111" s="32"/>
    </row>
    <row r="112" spans="1:16" ht="45">
      <c r="A112" s="490" t="s">
        <v>11</v>
      </c>
      <c r="B112" s="491"/>
      <c r="C112" s="493" t="s">
        <v>91</v>
      </c>
      <c r="D112" s="494"/>
      <c r="E112" s="417" t="s">
        <v>511</v>
      </c>
      <c r="F112" s="419" t="s">
        <v>511</v>
      </c>
      <c r="G112" s="92"/>
      <c r="H112" s="161" t="s">
        <v>626</v>
      </c>
      <c r="I112" s="161" t="s">
        <v>626</v>
      </c>
      <c r="J112" s="75"/>
      <c r="K112" s="132" t="s">
        <v>542</v>
      </c>
      <c r="L112" s="196">
        <v>31</v>
      </c>
      <c r="M112" s="200">
        <v>135</v>
      </c>
      <c r="N112" s="115">
        <f t="shared" si="1"/>
        <v>4185</v>
      </c>
      <c r="O112" s="122" t="s">
        <v>75</v>
      </c>
      <c r="P112" s="32"/>
    </row>
    <row r="113" spans="1:16" ht="30">
      <c r="A113" s="490" t="s">
        <v>11</v>
      </c>
      <c r="B113" s="491"/>
      <c r="C113" s="493" t="s">
        <v>91</v>
      </c>
      <c r="D113" s="494"/>
      <c r="E113" s="417" t="s">
        <v>511</v>
      </c>
      <c r="F113" s="419" t="s">
        <v>511</v>
      </c>
      <c r="G113" s="92"/>
      <c r="H113" s="161" t="s">
        <v>627</v>
      </c>
      <c r="I113" s="161" t="s">
        <v>627</v>
      </c>
      <c r="J113" s="75"/>
      <c r="K113" s="132" t="s">
        <v>543</v>
      </c>
      <c r="L113" s="196">
        <v>3</v>
      </c>
      <c r="M113" s="200">
        <v>150</v>
      </c>
      <c r="N113" s="115">
        <f t="shared" si="1"/>
        <v>450</v>
      </c>
      <c r="O113" s="122" t="s">
        <v>75</v>
      </c>
      <c r="P113" s="32"/>
    </row>
    <row r="114" spans="1:16" ht="30">
      <c r="A114" s="490" t="s">
        <v>11</v>
      </c>
      <c r="B114" s="491"/>
      <c r="C114" s="493" t="s">
        <v>91</v>
      </c>
      <c r="D114" s="494"/>
      <c r="E114" s="417" t="s">
        <v>511</v>
      </c>
      <c r="F114" s="419" t="s">
        <v>511</v>
      </c>
      <c r="G114" s="92"/>
      <c r="H114" s="161" t="s">
        <v>628</v>
      </c>
      <c r="I114" s="161" t="s">
        <v>628</v>
      </c>
      <c r="J114" s="75"/>
      <c r="K114" s="132" t="s">
        <v>544</v>
      </c>
      <c r="L114" s="196">
        <v>1</v>
      </c>
      <c r="M114" s="200">
        <v>1185</v>
      </c>
      <c r="N114" s="115">
        <f t="shared" si="1"/>
        <v>1185</v>
      </c>
      <c r="O114" s="122" t="s">
        <v>75</v>
      </c>
      <c r="P114" s="32"/>
    </row>
    <row r="115" spans="1:16" ht="30">
      <c r="A115" s="490" t="s">
        <v>11</v>
      </c>
      <c r="B115" s="491"/>
      <c r="C115" s="493" t="s">
        <v>91</v>
      </c>
      <c r="D115" s="494"/>
      <c r="E115" s="417" t="s">
        <v>511</v>
      </c>
      <c r="F115" s="419" t="s">
        <v>511</v>
      </c>
      <c r="G115" s="92"/>
      <c r="H115" s="161" t="s">
        <v>629</v>
      </c>
      <c r="I115" s="161" t="s">
        <v>629</v>
      </c>
      <c r="J115" s="75"/>
      <c r="K115" s="132" t="s">
        <v>545</v>
      </c>
      <c r="L115" s="196">
        <v>8</v>
      </c>
      <c r="M115" s="200">
        <v>27.81</v>
      </c>
      <c r="N115" s="115">
        <f t="shared" si="1"/>
        <v>222.48</v>
      </c>
      <c r="O115" s="122" t="s">
        <v>75</v>
      </c>
      <c r="P115" s="32"/>
    </row>
    <row r="116" spans="1:16" ht="30">
      <c r="A116" s="490" t="s">
        <v>11</v>
      </c>
      <c r="B116" s="491"/>
      <c r="C116" s="493" t="s">
        <v>91</v>
      </c>
      <c r="D116" s="494"/>
      <c r="E116" s="417" t="s">
        <v>511</v>
      </c>
      <c r="F116" s="419" t="s">
        <v>511</v>
      </c>
      <c r="G116" s="92"/>
      <c r="H116" s="160" t="s">
        <v>630</v>
      </c>
      <c r="I116" s="160" t="s">
        <v>630</v>
      </c>
      <c r="J116" s="75"/>
      <c r="K116" s="129" t="s">
        <v>546</v>
      </c>
      <c r="L116" s="196">
        <v>18</v>
      </c>
      <c r="M116" s="200">
        <v>42.98</v>
      </c>
      <c r="N116" s="115">
        <f t="shared" si="1"/>
        <v>773.64</v>
      </c>
      <c r="O116" s="122" t="s">
        <v>75</v>
      </c>
      <c r="P116" s="32"/>
    </row>
    <row r="117" spans="1:16" ht="30">
      <c r="A117" s="490" t="s">
        <v>11</v>
      </c>
      <c r="B117" s="491"/>
      <c r="C117" s="493" t="s">
        <v>91</v>
      </c>
      <c r="D117" s="494"/>
      <c r="E117" s="417" t="s">
        <v>511</v>
      </c>
      <c r="F117" s="419" t="s">
        <v>511</v>
      </c>
      <c r="G117" s="92"/>
      <c r="H117" s="160" t="s">
        <v>631</v>
      </c>
      <c r="I117" s="160" t="s">
        <v>631</v>
      </c>
      <c r="J117" s="75"/>
      <c r="K117" s="129" t="s">
        <v>547</v>
      </c>
      <c r="L117" s="196">
        <v>26</v>
      </c>
      <c r="M117" s="200">
        <v>32</v>
      </c>
      <c r="N117" s="115">
        <f t="shared" si="1"/>
        <v>832</v>
      </c>
      <c r="O117" s="122" t="s">
        <v>75</v>
      </c>
      <c r="P117" s="32"/>
    </row>
    <row r="118" spans="1:16" ht="15.75">
      <c r="A118" s="490" t="s">
        <v>11</v>
      </c>
      <c r="B118" s="491"/>
      <c r="C118" s="493" t="s">
        <v>91</v>
      </c>
      <c r="D118" s="494"/>
      <c r="E118" s="417" t="s">
        <v>511</v>
      </c>
      <c r="F118" s="419" t="s">
        <v>511</v>
      </c>
      <c r="G118" s="92"/>
      <c r="H118" s="161" t="s">
        <v>632</v>
      </c>
      <c r="I118" s="161" t="s">
        <v>632</v>
      </c>
      <c r="J118" s="75"/>
      <c r="K118" s="132" t="s">
        <v>548</v>
      </c>
      <c r="L118" s="196">
        <v>6</v>
      </c>
      <c r="M118" s="200">
        <v>4.95</v>
      </c>
      <c r="N118" s="115">
        <f t="shared" si="1"/>
        <v>29.700000000000003</v>
      </c>
      <c r="O118" s="122" t="s">
        <v>75</v>
      </c>
      <c r="P118" s="32"/>
    </row>
    <row r="119" spans="1:16" ht="30">
      <c r="A119" s="490" t="s">
        <v>11</v>
      </c>
      <c r="B119" s="491"/>
      <c r="C119" s="493" t="s">
        <v>91</v>
      </c>
      <c r="D119" s="494"/>
      <c r="E119" s="417" t="s">
        <v>511</v>
      </c>
      <c r="F119" s="419" t="s">
        <v>511</v>
      </c>
      <c r="G119" s="92"/>
      <c r="H119" s="254" t="s">
        <v>1259</v>
      </c>
      <c r="I119" s="161" t="s">
        <v>627</v>
      </c>
      <c r="J119" s="75"/>
      <c r="K119" s="132" t="s">
        <v>549</v>
      </c>
      <c r="L119" s="196">
        <v>100</v>
      </c>
      <c r="M119" s="200">
        <v>0.85</v>
      </c>
      <c r="N119" s="115">
        <f t="shared" si="1"/>
        <v>85</v>
      </c>
      <c r="O119" s="122" t="s">
        <v>75</v>
      </c>
      <c r="P119" s="32"/>
    </row>
    <row r="120" spans="1:16" ht="30">
      <c r="A120" s="490" t="s">
        <v>11</v>
      </c>
      <c r="B120" s="491"/>
      <c r="C120" s="493" t="s">
        <v>91</v>
      </c>
      <c r="D120" s="494"/>
      <c r="E120" s="417" t="s">
        <v>511</v>
      </c>
      <c r="F120" s="419" t="s">
        <v>511</v>
      </c>
      <c r="G120" s="92"/>
      <c r="H120" s="161" t="s">
        <v>633</v>
      </c>
      <c r="I120" s="161" t="s">
        <v>633</v>
      </c>
      <c r="J120" s="75"/>
      <c r="K120" s="132" t="s">
        <v>550</v>
      </c>
      <c r="L120" s="196">
        <v>10</v>
      </c>
      <c r="M120" s="200">
        <v>10</v>
      </c>
      <c r="N120" s="115">
        <f t="shared" si="1"/>
        <v>100</v>
      </c>
      <c r="O120" s="122" t="s">
        <v>75</v>
      </c>
      <c r="P120" s="32"/>
    </row>
    <row r="121" spans="1:16" ht="30">
      <c r="A121" s="490" t="s">
        <v>11</v>
      </c>
      <c r="B121" s="491"/>
      <c r="C121" s="493" t="s">
        <v>91</v>
      </c>
      <c r="D121" s="494"/>
      <c r="E121" s="417" t="s">
        <v>511</v>
      </c>
      <c r="F121" s="419" t="s">
        <v>511</v>
      </c>
      <c r="G121" s="92"/>
      <c r="H121" s="161" t="s">
        <v>634</v>
      </c>
      <c r="I121" s="161" t="s">
        <v>634</v>
      </c>
      <c r="J121" s="75"/>
      <c r="K121" s="132" t="s">
        <v>551</v>
      </c>
      <c r="L121" s="196">
        <v>20</v>
      </c>
      <c r="M121" s="200">
        <v>0.64</v>
      </c>
      <c r="N121" s="115">
        <f t="shared" si="1"/>
        <v>12.8</v>
      </c>
      <c r="O121" s="122" t="s">
        <v>75</v>
      </c>
      <c r="P121" s="32"/>
    </row>
    <row r="122" spans="1:16" ht="15.75">
      <c r="A122" s="490" t="s">
        <v>11</v>
      </c>
      <c r="B122" s="491"/>
      <c r="C122" s="493" t="s">
        <v>91</v>
      </c>
      <c r="D122" s="494"/>
      <c r="E122" s="417" t="s">
        <v>511</v>
      </c>
      <c r="F122" s="419" t="s">
        <v>511</v>
      </c>
      <c r="G122" s="92"/>
      <c r="H122" s="161"/>
      <c r="I122" s="161"/>
      <c r="J122" s="75"/>
      <c r="K122" s="132" t="s">
        <v>552</v>
      </c>
      <c r="L122" s="196">
        <v>20</v>
      </c>
      <c r="M122" s="200">
        <v>1.21</v>
      </c>
      <c r="N122" s="115">
        <f t="shared" si="1"/>
        <v>24.2</v>
      </c>
      <c r="O122" s="122" t="s">
        <v>75</v>
      </c>
      <c r="P122" s="32"/>
    </row>
    <row r="123" spans="1:16" ht="30">
      <c r="A123" s="490" t="s">
        <v>11</v>
      </c>
      <c r="B123" s="491"/>
      <c r="C123" s="493" t="s">
        <v>91</v>
      </c>
      <c r="D123" s="494"/>
      <c r="E123" s="417" t="s">
        <v>511</v>
      </c>
      <c r="F123" s="419" t="s">
        <v>511</v>
      </c>
      <c r="G123" s="92"/>
      <c r="H123" s="161" t="s">
        <v>635</v>
      </c>
      <c r="I123" s="161" t="s">
        <v>635</v>
      </c>
      <c r="J123" s="75"/>
      <c r="K123" s="132" t="s">
        <v>553</v>
      </c>
      <c r="L123" s="196">
        <v>6</v>
      </c>
      <c r="M123" s="200">
        <v>12.3</v>
      </c>
      <c r="N123" s="115">
        <f t="shared" si="1"/>
        <v>73.800000000000011</v>
      </c>
      <c r="O123" s="122" t="s">
        <v>75</v>
      </c>
      <c r="P123" s="32"/>
    </row>
    <row r="124" spans="1:16" ht="30">
      <c r="A124" s="490" t="s">
        <v>11</v>
      </c>
      <c r="B124" s="491"/>
      <c r="C124" s="493" t="s">
        <v>91</v>
      </c>
      <c r="D124" s="494"/>
      <c r="E124" s="417" t="s">
        <v>511</v>
      </c>
      <c r="F124" s="419" t="s">
        <v>511</v>
      </c>
      <c r="G124" s="92"/>
      <c r="H124" s="161" t="s">
        <v>636</v>
      </c>
      <c r="I124" s="161" t="s">
        <v>636</v>
      </c>
      <c r="J124" s="75"/>
      <c r="K124" s="132" t="s">
        <v>554</v>
      </c>
      <c r="L124" s="196">
        <v>24</v>
      </c>
      <c r="M124" s="200">
        <v>13.35</v>
      </c>
      <c r="N124" s="115">
        <f t="shared" si="1"/>
        <v>320.39999999999998</v>
      </c>
      <c r="O124" s="122" t="s">
        <v>75</v>
      </c>
      <c r="P124" s="32"/>
    </row>
    <row r="125" spans="1:16" ht="30">
      <c r="A125" s="490" t="s">
        <v>11</v>
      </c>
      <c r="B125" s="491"/>
      <c r="C125" s="493" t="s">
        <v>91</v>
      </c>
      <c r="D125" s="494"/>
      <c r="E125" s="417" t="s">
        <v>511</v>
      </c>
      <c r="F125" s="419" t="s">
        <v>511</v>
      </c>
      <c r="G125" s="92"/>
      <c r="H125" s="161" t="s">
        <v>637</v>
      </c>
      <c r="I125" s="161" t="s">
        <v>637</v>
      </c>
      <c r="J125" s="75"/>
      <c r="K125" s="132" t="s">
        <v>555</v>
      </c>
      <c r="L125" s="196">
        <v>24</v>
      </c>
      <c r="M125" s="200">
        <v>15.75</v>
      </c>
      <c r="N125" s="115">
        <f t="shared" si="1"/>
        <v>378</v>
      </c>
      <c r="O125" s="122" t="s">
        <v>75</v>
      </c>
      <c r="P125" s="32"/>
    </row>
    <row r="126" spans="1:16" ht="30">
      <c r="A126" s="490" t="s">
        <v>11</v>
      </c>
      <c r="B126" s="491"/>
      <c r="C126" s="493" t="s">
        <v>91</v>
      </c>
      <c r="D126" s="494"/>
      <c r="E126" s="417" t="s">
        <v>511</v>
      </c>
      <c r="F126" s="419" t="s">
        <v>511</v>
      </c>
      <c r="G126" s="92"/>
      <c r="H126" s="161" t="s">
        <v>638</v>
      </c>
      <c r="I126" s="161" t="s">
        <v>638</v>
      </c>
      <c r="J126" s="75"/>
      <c r="K126" s="132" t="s">
        <v>556</v>
      </c>
      <c r="L126" s="196">
        <v>12</v>
      </c>
      <c r="M126" s="200">
        <v>17.95</v>
      </c>
      <c r="N126" s="115">
        <f t="shared" si="1"/>
        <v>215.39999999999998</v>
      </c>
      <c r="O126" s="122" t="s">
        <v>75</v>
      </c>
      <c r="P126" s="32"/>
    </row>
    <row r="127" spans="1:16" ht="30">
      <c r="A127" s="490" t="s">
        <v>11</v>
      </c>
      <c r="B127" s="491"/>
      <c r="C127" s="493" t="s">
        <v>91</v>
      </c>
      <c r="D127" s="494"/>
      <c r="E127" s="417" t="s">
        <v>511</v>
      </c>
      <c r="F127" s="419" t="s">
        <v>511</v>
      </c>
      <c r="G127" s="92"/>
      <c r="H127" s="161" t="s">
        <v>639</v>
      </c>
      <c r="I127" s="161" t="s">
        <v>639</v>
      </c>
      <c r="J127" s="75"/>
      <c r="K127" s="132" t="s">
        <v>557</v>
      </c>
      <c r="L127" s="196">
        <v>6</v>
      </c>
      <c r="M127" s="200">
        <v>5.57</v>
      </c>
      <c r="N127" s="115">
        <f t="shared" si="1"/>
        <v>33.42</v>
      </c>
      <c r="O127" s="122" t="s">
        <v>75</v>
      </c>
      <c r="P127" s="32"/>
    </row>
    <row r="128" spans="1:16" ht="30">
      <c r="A128" s="490" t="s">
        <v>11</v>
      </c>
      <c r="B128" s="491"/>
      <c r="C128" s="493" t="s">
        <v>91</v>
      </c>
      <c r="D128" s="494"/>
      <c r="E128" s="417" t="s">
        <v>511</v>
      </c>
      <c r="F128" s="419" t="s">
        <v>511</v>
      </c>
      <c r="G128" s="92"/>
      <c r="H128" s="161" t="s">
        <v>640</v>
      </c>
      <c r="I128" s="161" t="s">
        <v>640</v>
      </c>
      <c r="J128" s="75"/>
      <c r="K128" s="132" t="s">
        <v>557</v>
      </c>
      <c r="L128" s="196">
        <v>6</v>
      </c>
      <c r="M128" s="200">
        <v>4.58</v>
      </c>
      <c r="N128" s="115">
        <f t="shared" si="1"/>
        <v>27.48</v>
      </c>
      <c r="O128" s="122" t="s">
        <v>75</v>
      </c>
      <c r="P128" s="32"/>
    </row>
    <row r="129" spans="1:16" ht="15.75">
      <c r="A129" s="490" t="s">
        <v>11</v>
      </c>
      <c r="B129" s="491"/>
      <c r="C129" s="493" t="s">
        <v>91</v>
      </c>
      <c r="D129" s="494"/>
      <c r="E129" s="417" t="s">
        <v>511</v>
      </c>
      <c r="F129" s="419" t="s">
        <v>511</v>
      </c>
      <c r="G129" s="92"/>
      <c r="H129" s="161" t="s">
        <v>641</v>
      </c>
      <c r="I129" s="161" t="s">
        <v>641</v>
      </c>
      <c r="J129" s="75"/>
      <c r="K129" s="132" t="s">
        <v>558</v>
      </c>
      <c r="L129" s="196">
        <v>24</v>
      </c>
      <c r="M129" s="200">
        <v>6.76</v>
      </c>
      <c r="N129" s="115">
        <f t="shared" si="1"/>
        <v>162.24</v>
      </c>
      <c r="O129" s="122" t="s">
        <v>75</v>
      </c>
      <c r="P129" s="32"/>
    </row>
    <row r="130" spans="1:16" ht="30">
      <c r="A130" s="490" t="s">
        <v>11</v>
      </c>
      <c r="B130" s="491"/>
      <c r="C130" s="493" t="s">
        <v>91</v>
      </c>
      <c r="D130" s="494"/>
      <c r="E130" s="417" t="s">
        <v>511</v>
      </c>
      <c r="F130" s="419" t="s">
        <v>511</v>
      </c>
      <c r="G130" s="92"/>
      <c r="H130" s="161" t="s">
        <v>642</v>
      </c>
      <c r="I130" s="161" t="s">
        <v>642</v>
      </c>
      <c r="J130" s="75"/>
      <c r="K130" s="132" t="s">
        <v>559</v>
      </c>
      <c r="L130" s="196">
        <v>6</v>
      </c>
      <c r="M130" s="200">
        <v>14.45</v>
      </c>
      <c r="N130" s="115">
        <f t="shared" si="1"/>
        <v>86.699999999999989</v>
      </c>
      <c r="O130" s="122" t="s">
        <v>75</v>
      </c>
      <c r="P130" s="32"/>
    </row>
    <row r="131" spans="1:16" ht="30">
      <c r="A131" s="490" t="s">
        <v>11</v>
      </c>
      <c r="B131" s="491"/>
      <c r="C131" s="493" t="s">
        <v>91</v>
      </c>
      <c r="D131" s="494"/>
      <c r="E131" s="417" t="s">
        <v>511</v>
      </c>
      <c r="F131" s="419" t="s">
        <v>511</v>
      </c>
      <c r="G131" s="92"/>
      <c r="H131" s="161" t="s">
        <v>643</v>
      </c>
      <c r="I131" s="161" t="s">
        <v>643</v>
      </c>
      <c r="J131" s="75"/>
      <c r="K131" s="132" t="s">
        <v>560</v>
      </c>
      <c r="L131" s="196">
        <v>6</v>
      </c>
      <c r="M131" s="200">
        <v>13.05</v>
      </c>
      <c r="N131" s="115">
        <f t="shared" si="1"/>
        <v>78.300000000000011</v>
      </c>
      <c r="O131" s="122" t="s">
        <v>75</v>
      </c>
      <c r="P131" s="32"/>
    </row>
    <row r="132" spans="1:16" ht="30">
      <c r="A132" s="490" t="s">
        <v>11</v>
      </c>
      <c r="B132" s="491"/>
      <c r="C132" s="493" t="s">
        <v>91</v>
      </c>
      <c r="D132" s="494"/>
      <c r="E132" s="417" t="s">
        <v>511</v>
      </c>
      <c r="F132" s="419" t="s">
        <v>511</v>
      </c>
      <c r="G132" s="92"/>
      <c r="H132" s="161" t="s">
        <v>644</v>
      </c>
      <c r="I132" s="161" t="s">
        <v>644</v>
      </c>
      <c r="J132" s="75"/>
      <c r="K132" s="132" t="s">
        <v>561</v>
      </c>
      <c r="L132" s="196">
        <v>6</v>
      </c>
      <c r="M132" s="200">
        <v>6.35</v>
      </c>
      <c r="N132" s="115">
        <f t="shared" si="1"/>
        <v>38.099999999999994</v>
      </c>
      <c r="O132" s="122" t="s">
        <v>75</v>
      </c>
      <c r="P132" s="32"/>
    </row>
    <row r="133" spans="1:16" ht="30">
      <c r="A133" s="490" t="s">
        <v>11</v>
      </c>
      <c r="B133" s="491"/>
      <c r="C133" s="493" t="s">
        <v>91</v>
      </c>
      <c r="D133" s="494"/>
      <c r="E133" s="417" t="s">
        <v>511</v>
      </c>
      <c r="F133" s="419" t="s">
        <v>511</v>
      </c>
      <c r="G133" s="92"/>
      <c r="H133" s="161" t="s">
        <v>645</v>
      </c>
      <c r="I133" s="161" t="s">
        <v>645</v>
      </c>
      <c r="J133" s="75"/>
      <c r="K133" s="132" t="s">
        <v>562</v>
      </c>
      <c r="L133" s="196">
        <v>6</v>
      </c>
      <c r="M133" s="200">
        <v>16.89</v>
      </c>
      <c r="N133" s="115">
        <f t="shared" si="1"/>
        <v>101.34</v>
      </c>
      <c r="O133" s="122" t="s">
        <v>75</v>
      </c>
      <c r="P133" s="32"/>
    </row>
    <row r="134" spans="1:16" ht="30">
      <c r="A134" s="490" t="s">
        <v>11</v>
      </c>
      <c r="B134" s="491"/>
      <c r="C134" s="493" t="s">
        <v>91</v>
      </c>
      <c r="D134" s="494"/>
      <c r="E134" s="417" t="s">
        <v>511</v>
      </c>
      <c r="F134" s="419" t="s">
        <v>511</v>
      </c>
      <c r="G134" s="92"/>
      <c r="H134" s="161" t="s">
        <v>646</v>
      </c>
      <c r="I134" s="161" t="s">
        <v>646</v>
      </c>
      <c r="J134" s="75"/>
      <c r="K134" s="132" t="s">
        <v>563</v>
      </c>
      <c r="L134" s="196">
        <v>3</v>
      </c>
      <c r="M134" s="200">
        <v>19.8</v>
      </c>
      <c r="N134" s="115">
        <f t="shared" si="1"/>
        <v>59.400000000000006</v>
      </c>
      <c r="O134" s="122" t="s">
        <v>75</v>
      </c>
      <c r="P134" s="32"/>
    </row>
    <row r="135" spans="1:16" ht="30">
      <c r="A135" s="490" t="s">
        <v>11</v>
      </c>
      <c r="B135" s="491"/>
      <c r="C135" s="493" t="s">
        <v>91</v>
      </c>
      <c r="D135" s="494"/>
      <c r="E135" s="417" t="s">
        <v>511</v>
      </c>
      <c r="F135" s="419" t="s">
        <v>511</v>
      </c>
      <c r="G135" s="92"/>
      <c r="H135" s="161" t="s">
        <v>647</v>
      </c>
      <c r="I135" s="161" t="s">
        <v>647</v>
      </c>
      <c r="J135" s="75"/>
      <c r="K135" s="132" t="s">
        <v>564</v>
      </c>
      <c r="L135" s="196">
        <v>3</v>
      </c>
      <c r="M135" s="200">
        <v>3.59</v>
      </c>
      <c r="N135" s="115">
        <f t="shared" si="1"/>
        <v>10.77</v>
      </c>
      <c r="O135" s="122" t="s">
        <v>75</v>
      </c>
      <c r="P135" s="32"/>
    </row>
    <row r="136" spans="1:16" ht="30">
      <c r="A136" s="490" t="s">
        <v>11</v>
      </c>
      <c r="B136" s="491"/>
      <c r="C136" s="493" t="s">
        <v>91</v>
      </c>
      <c r="D136" s="494"/>
      <c r="E136" s="417" t="s">
        <v>511</v>
      </c>
      <c r="F136" s="419" t="s">
        <v>511</v>
      </c>
      <c r="G136" s="92"/>
      <c r="H136" s="161" t="s">
        <v>648</v>
      </c>
      <c r="I136" s="161" t="s">
        <v>648</v>
      </c>
      <c r="J136" s="75"/>
      <c r="K136" s="132" t="s">
        <v>565</v>
      </c>
      <c r="L136" s="196">
        <v>1</v>
      </c>
      <c r="M136" s="200">
        <v>288</v>
      </c>
      <c r="N136" s="115">
        <f t="shared" si="1"/>
        <v>288</v>
      </c>
      <c r="O136" s="122" t="s">
        <v>75</v>
      </c>
      <c r="P136" s="32"/>
    </row>
    <row r="137" spans="1:16" ht="30">
      <c r="A137" s="490" t="s">
        <v>11</v>
      </c>
      <c r="B137" s="491"/>
      <c r="C137" s="493" t="s">
        <v>91</v>
      </c>
      <c r="D137" s="494"/>
      <c r="E137" s="417" t="s">
        <v>511</v>
      </c>
      <c r="F137" s="419" t="s">
        <v>511</v>
      </c>
      <c r="G137" s="92"/>
      <c r="H137" s="161" t="s">
        <v>649</v>
      </c>
      <c r="I137" s="161" t="s">
        <v>649</v>
      </c>
      <c r="J137" s="75"/>
      <c r="K137" s="132" t="s">
        <v>566</v>
      </c>
      <c r="L137" s="196">
        <v>1</v>
      </c>
      <c r="M137" s="200">
        <v>340</v>
      </c>
      <c r="N137" s="115">
        <f t="shared" ref="N137:N205" si="2">$L137*$M137</f>
        <v>340</v>
      </c>
      <c r="O137" s="122" t="s">
        <v>75</v>
      </c>
      <c r="P137" s="32"/>
    </row>
    <row r="138" spans="1:16" ht="30">
      <c r="A138" s="490" t="s">
        <v>11</v>
      </c>
      <c r="B138" s="491"/>
      <c r="C138" s="493" t="s">
        <v>91</v>
      </c>
      <c r="D138" s="494"/>
      <c r="E138" s="417" t="s">
        <v>511</v>
      </c>
      <c r="F138" s="419" t="s">
        <v>511</v>
      </c>
      <c r="G138" s="92"/>
      <c r="H138" s="161" t="s">
        <v>650</v>
      </c>
      <c r="I138" s="161" t="s">
        <v>650</v>
      </c>
      <c r="J138" s="75"/>
      <c r="K138" s="132" t="s">
        <v>567</v>
      </c>
      <c r="L138" s="196">
        <v>1</v>
      </c>
      <c r="M138" s="200">
        <v>53.5</v>
      </c>
      <c r="N138" s="115">
        <f t="shared" si="2"/>
        <v>53.5</v>
      </c>
      <c r="O138" s="122" t="s">
        <v>75</v>
      </c>
      <c r="P138" s="32"/>
    </row>
    <row r="139" spans="1:16" ht="30">
      <c r="A139" s="490" t="s">
        <v>11</v>
      </c>
      <c r="B139" s="491"/>
      <c r="C139" s="493" t="s">
        <v>91</v>
      </c>
      <c r="D139" s="494"/>
      <c r="E139" s="417" t="s">
        <v>511</v>
      </c>
      <c r="F139" s="419" t="s">
        <v>511</v>
      </c>
      <c r="G139" s="92"/>
      <c r="H139" s="161" t="s">
        <v>651</v>
      </c>
      <c r="I139" s="161" t="s">
        <v>651</v>
      </c>
      <c r="J139" s="75"/>
      <c r="K139" s="132" t="s">
        <v>568</v>
      </c>
      <c r="L139" s="196">
        <v>1</v>
      </c>
      <c r="M139" s="200">
        <v>26.82</v>
      </c>
      <c r="N139" s="115">
        <f t="shared" si="2"/>
        <v>26.82</v>
      </c>
      <c r="O139" s="122" t="s">
        <v>75</v>
      </c>
      <c r="P139" s="32"/>
    </row>
    <row r="140" spans="1:16" ht="30">
      <c r="A140" s="490" t="s">
        <v>11</v>
      </c>
      <c r="B140" s="491"/>
      <c r="C140" s="493" t="s">
        <v>91</v>
      </c>
      <c r="D140" s="494"/>
      <c r="E140" s="417" t="s">
        <v>511</v>
      </c>
      <c r="F140" s="419" t="s">
        <v>511</v>
      </c>
      <c r="G140" s="92"/>
      <c r="H140" s="161" t="s">
        <v>652</v>
      </c>
      <c r="I140" s="161" t="s">
        <v>652</v>
      </c>
      <c r="J140" s="75"/>
      <c r="K140" s="132" t="s">
        <v>569</v>
      </c>
      <c r="L140" s="196">
        <v>6</v>
      </c>
      <c r="M140" s="200">
        <v>16.64</v>
      </c>
      <c r="N140" s="115">
        <f t="shared" si="2"/>
        <v>99.84</v>
      </c>
      <c r="O140" s="122" t="s">
        <v>75</v>
      </c>
      <c r="P140" s="32"/>
    </row>
    <row r="141" spans="1:16" ht="30">
      <c r="A141" s="490" t="s">
        <v>11</v>
      </c>
      <c r="B141" s="491"/>
      <c r="C141" s="493" t="s">
        <v>91</v>
      </c>
      <c r="D141" s="494"/>
      <c r="E141" s="417" t="s">
        <v>511</v>
      </c>
      <c r="F141" s="419" t="s">
        <v>511</v>
      </c>
      <c r="G141" s="92"/>
      <c r="H141" s="161" t="s">
        <v>653</v>
      </c>
      <c r="I141" s="161" t="s">
        <v>653</v>
      </c>
      <c r="J141" s="75"/>
      <c r="K141" s="132" t="s">
        <v>570</v>
      </c>
      <c r="L141" s="196">
        <v>6</v>
      </c>
      <c r="M141" s="200">
        <v>20.56</v>
      </c>
      <c r="N141" s="115">
        <f t="shared" si="2"/>
        <v>123.35999999999999</v>
      </c>
      <c r="O141" s="122" t="s">
        <v>75</v>
      </c>
      <c r="P141" s="32"/>
    </row>
    <row r="142" spans="1:16" ht="15.75">
      <c r="A142" s="434"/>
      <c r="B142" s="435"/>
      <c r="C142" s="493" t="s">
        <v>91</v>
      </c>
      <c r="D142" s="494"/>
      <c r="E142" s="417" t="s">
        <v>511</v>
      </c>
      <c r="F142" s="419"/>
      <c r="G142" s="386"/>
      <c r="H142" s="254" t="s">
        <v>1268</v>
      </c>
      <c r="I142" s="161"/>
      <c r="J142" s="386"/>
      <c r="K142" s="124" t="s">
        <v>1269</v>
      </c>
      <c r="L142" s="196">
        <v>5</v>
      </c>
      <c r="M142" s="200">
        <v>10.42</v>
      </c>
      <c r="N142" s="115">
        <f t="shared" si="2"/>
        <v>52.1</v>
      </c>
      <c r="O142" s="386" t="s">
        <v>75</v>
      </c>
      <c r="P142" s="32"/>
    </row>
    <row r="143" spans="1:16" ht="30">
      <c r="A143" s="490" t="s">
        <v>11</v>
      </c>
      <c r="B143" s="491"/>
      <c r="C143" s="493" t="s">
        <v>91</v>
      </c>
      <c r="D143" s="494"/>
      <c r="E143" s="417" t="s">
        <v>511</v>
      </c>
      <c r="F143" s="419" t="s">
        <v>511</v>
      </c>
      <c r="G143" s="92"/>
      <c r="H143" s="161" t="s">
        <v>654</v>
      </c>
      <c r="I143" s="161" t="s">
        <v>654</v>
      </c>
      <c r="J143" s="75"/>
      <c r="K143" s="132" t="s">
        <v>571</v>
      </c>
      <c r="L143" s="196">
        <v>6</v>
      </c>
      <c r="M143" s="200">
        <v>33.76</v>
      </c>
      <c r="N143" s="115">
        <f t="shared" si="2"/>
        <v>202.56</v>
      </c>
      <c r="O143" s="122" t="s">
        <v>75</v>
      </c>
      <c r="P143" s="32"/>
    </row>
    <row r="144" spans="1:16" ht="30">
      <c r="A144" s="490" t="s">
        <v>11</v>
      </c>
      <c r="B144" s="491"/>
      <c r="C144" s="493" t="s">
        <v>91</v>
      </c>
      <c r="D144" s="494"/>
      <c r="E144" s="417" t="s">
        <v>511</v>
      </c>
      <c r="F144" s="419" t="s">
        <v>511</v>
      </c>
      <c r="G144" s="92"/>
      <c r="H144" s="161" t="s">
        <v>655</v>
      </c>
      <c r="I144" s="161" t="s">
        <v>655</v>
      </c>
      <c r="J144" s="75"/>
      <c r="K144" s="132" t="s">
        <v>572</v>
      </c>
      <c r="L144" s="196">
        <v>6</v>
      </c>
      <c r="M144" s="200">
        <v>34.869999999999997</v>
      </c>
      <c r="N144" s="115">
        <f t="shared" si="2"/>
        <v>209.21999999999997</v>
      </c>
      <c r="O144" s="122" t="s">
        <v>75</v>
      </c>
      <c r="P144" s="32"/>
    </row>
    <row r="145" spans="1:18" ht="30">
      <c r="A145" s="490" t="s">
        <v>11</v>
      </c>
      <c r="B145" s="491"/>
      <c r="C145" s="493" t="s">
        <v>91</v>
      </c>
      <c r="D145" s="494"/>
      <c r="E145" s="417" t="s">
        <v>511</v>
      </c>
      <c r="F145" s="419" t="s">
        <v>511</v>
      </c>
      <c r="G145" s="92"/>
      <c r="H145" s="161" t="s">
        <v>656</v>
      </c>
      <c r="I145" s="161" t="s">
        <v>656</v>
      </c>
      <c r="J145" s="75"/>
      <c r="K145" s="132" t="s">
        <v>573</v>
      </c>
      <c r="L145" s="196">
        <v>1</v>
      </c>
      <c r="M145" s="200">
        <v>389</v>
      </c>
      <c r="N145" s="115">
        <f t="shared" si="2"/>
        <v>389</v>
      </c>
      <c r="O145" s="122" t="s">
        <v>75</v>
      </c>
      <c r="P145" s="32"/>
    </row>
    <row r="146" spans="1:18" ht="30">
      <c r="A146" s="490" t="s">
        <v>11</v>
      </c>
      <c r="B146" s="491"/>
      <c r="C146" s="493" t="s">
        <v>91</v>
      </c>
      <c r="D146" s="494"/>
      <c r="E146" s="417" t="s">
        <v>511</v>
      </c>
      <c r="F146" s="419" t="s">
        <v>511</v>
      </c>
      <c r="G146" s="92"/>
      <c r="H146" s="161" t="s">
        <v>657</v>
      </c>
      <c r="I146" s="161" t="s">
        <v>657</v>
      </c>
      <c r="J146" s="75"/>
      <c r="K146" s="132" t="s">
        <v>574</v>
      </c>
      <c r="L146" s="196">
        <v>4</v>
      </c>
      <c r="M146" s="200">
        <v>12.32</v>
      </c>
      <c r="N146" s="115">
        <f t="shared" si="2"/>
        <v>49.28</v>
      </c>
      <c r="O146" s="122" t="s">
        <v>75</v>
      </c>
      <c r="P146" s="32"/>
    </row>
    <row r="147" spans="1:18" ht="30">
      <c r="A147" s="490" t="s">
        <v>11</v>
      </c>
      <c r="B147" s="491"/>
      <c r="C147" s="493" t="s">
        <v>91</v>
      </c>
      <c r="D147" s="494"/>
      <c r="E147" s="417" t="s">
        <v>511</v>
      </c>
      <c r="F147" s="419" t="s">
        <v>511</v>
      </c>
      <c r="G147" s="92"/>
      <c r="H147" s="161" t="s">
        <v>658</v>
      </c>
      <c r="I147" s="161" t="s">
        <v>658</v>
      </c>
      <c r="J147" s="75"/>
      <c r="K147" s="132" t="s">
        <v>575</v>
      </c>
      <c r="L147" s="196">
        <v>4</v>
      </c>
      <c r="M147" s="200">
        <v>17.98</v>
      </c>
      <c r="N147" s="115">
        <f t="shared" si="2"/>
        <v>71.92</v>
      </c>
      <c r="O147" s="122" t="s">
        <v>75</v>
      </c>
      <c r="P147" s="32"/>
    </row>
    <row r="148" spans="1:18" ht="15.75">
      <c r="A148" s="490" t="s">
        <v>11</v>
      </c>
      <c r="B148" s="491"/>
      <c r="C148" s="493" t="s">
        <v>91</v>
      </c>
      <c r="D148" s="494"/>
      <c r="E148" s="417" t="s">
        <v>511</v>
      </c>
      <c r="F148" s="419" t="s">
        <v>511</v>
      </c>
      <c r="G148" s="92"/>
      <c r="H148" s="161" t="s">
        <v>659</v>
      </c>
      <c r="I148" s="161" t="s">
        <v>659</v>
      </c>
      <c r="J148" s="75"/>
      <c r="K148" s="132" t="s">
        <v>576</v>
      </c>
      <c r="L148" s="196">
        <v>4</v>
      </c>
      <c r="M148" s="200">
        <v>220</v>
      </c>
      <c r="N148" s="115">
        <f t="shared" si="2"/>
        <v>880</v>
      </c>
      <c r="O148" s="122" t="s">
        <v>75</v>
      </c>
      <c r="P148" s="32"/>
    </row>
    <row r="149" spans="1:18" ht="30">
      <c r="A149" s="490" t="s">
        <v>11</v>
      </c>
      <c r="B149" s="491"/>
      <c r="C149" s="493" t="s">
        <v>91</v>
      </c>
      <c r="D149" s="494"/>
      <c r="E149" s="417" t="s">
        <v>511</v>
      </c>
      <c r="F149" s="419" t="s">
        <v>511</v>
      </c>
      <c r="G149" s="92"/>
      <c r="H149" s="161" t="s">
        <v>660</v>
      </c>
      <c r="I149" s="161" t="s">
        <v>660</v>
      </c>
      <c r="J149" s="75"/>
      <c r="K149" s="132" t="s">
        <v>577</v>
      </c>
      <c r="L149" s="196">
        <v>149</v>
      </c>
      <c r="M149" s="200">
        <v>7.45</v>
      </c>
      <c r="N149" s="115">
        <f t="shared" si="2"/>
        <v>1110.05</v>
      </c>
      <c r="O149" s="122" t="s">
        <v>75</v>
      </c>
      <c r="P149" s="32"/>
    </row>
    <row r="150" spans="1:18" ht="30">
      <c r="A150" s="490" t="s">
        <v>11</v>
      </c>
      <c r="B150" s="491"/>
      <c r="C150" s="493" t="s">
        <v>91</v>
      </c>
      <c r="D150" s="494"/>
      <c r="E150" s="417" t="s">
        <v>511</v>
      </c>
      <c r="F150" s="419" t="s">
        <v>511</v>
      </c>
      <c r="G150" s="92"/>
      <c r="H150" s="161" t="s">
        <v>661</v>
      </c>
      <c r="I150" s="161" t="s">
        <v>661</v>
      </c>
      <c r="J150" s="75"/>
      <c r="K150" s="132" t="s">
        <v>578</v>
      </c>
      <c r="L150" s="196">
        <v>3</v>
      </c>
      <c r="M150" s="200">
        <v>58.25</v>
      </c>
      <c r="N150" s="115">
        <f t="shared" si="2"/>
        <v>174.75</v>
      </c>
      <c r="O150" s="122" t="s">
        <v>75</v>
      </c>
      <c r="P150" s="32"/>
    </row>
    <row r="151" spans="1:18" ht="30">
      <c r="A151" s="490" t="s">
        <v>11</v>
      </c>
      <c r="B151" s="491"/>
      <c r="C151" s="493" t="s">
        <v>91</v>
      </c>
      <c r="D151" s="494"/>
      <c r="E151" s="417" t="s">
        <v>511</v>
      </c>
      <c r="F151" s="419" t="s">
        <v>511</v>
      </c>
      <c r="G151" s="92"/>
      <c r="H151" s="161" t="s">
        <v>662</v>
      </c>
      <c r="I151" s="161" t="s">
        <v>662</v>
      </c>
      <c r="J151" s="75"/>
      <c r="K151" s="132" t="s">
        <v>579</v>
      </c>
      <c r="L151" s="196">
        <v>3</v>
      </c>
      <c r="M151" s="200">
        <v>38.54</v>
      </c>
      <c r="N151" s="115">
        <f t="shared" si="2"/>
        <v>115.62</v>
      </c>
      <c r="O151" s="122" t="s">
        <v>75</v>
      </c>
      <c r="P151" s="113"/>
      <c r="R151" s="153"/>
    </row>
    <row r="152" spans="1:18" ht="30">
      <c r="A152" s="490" t="s">
        <v>11</v>
      </c>
      <c r="B152" s="491"/>
      <c r="C152" s="493" t="s">
        <v>91</v>
      </c>
      <c r="D152" s="494"/>
      <c r="E152" s="417" t="s">
        <v>511</v>
      </c>
      <c r="F152" s="419" t="s">
        <v>511</v>
      </c>
      <c r="G152" s="92"/>
      <c r="H152" s="197" t="s">
        <v>663</v>
      </c>
      <c r="I152" s="211" t="s">
        <v>663</v>
      </c>
      <c r="J152" s="75"/>
      <c r="K152" s="136" t="s">
        <v>580</v>
      </c>
      <c r="L152" s="136">
        <v>30</v>
      </c>
      <c r="M152" s="137">
        <v>59.75</v>
      </c>
      <c r="N152" s="115">
        <f t="shared" si="2"/>
        <v>1792.5</v>
      </c>
      <c r="O152" s="122" t="s">
        <v>75</v>
      </c>
      <c r="P152" s="32"/>
    </row>
    <row r="153" spans="1:18" ht="15.75">
      <c r="A153" s="490" t="s">
        <v>11</v>
      </c>
      <c r="B153" s="491"/>
      <c r="C153" s="493" t="s">
        <v>91</v>
      </c>
      <c r="D153" s="494"/>
      <c r="E153" s="417" t="s">
        <v>511</v>
      </c>
      <c r="F153" s="419" t="s">
        <v>511</v>
      </c>
      <c r="G153" s="92"/>
      <c r="H153" s="197" t="s">
        <v>664</v>
      </c>
      <c r="I153" s="211" t="s">
        <v>664</v>
      </c>
      <c r="J153" s="75"/>
      <c r="K153" s="136" t="s">
        <v>581</v>
      </c>
      <c r="L153" s="136">
        <v>60</v>
      </c>
      <c r="M153" s="137">
        <v>6.2</v>
      </c>
      <c r="N153" s="115">
        <f t="shared" si="2"/>
        <v>372</v>
      </c>
      <c r="O153" s="122" t="s">
        <v>75</v>
      </c>
      <c r="P153" s="32"/>
    </row>
    <row r="154" spans="1:18" ht="30">
      <c r="A154" s="490" t="s">
        <v>11</v>
      </c>
      <c r="B154" s="491"/>
      <c r="C154" s="493" t="s">
        <v>91</v>
      </c>
      <c r="D154" s="494"/>
      <c r="E154" s="417" t="s">
        <v>511</v>
      </c>
      <c r="F154" s="419" t="s">
        <v>511</v>
      </c>
      <c r="G154" s="92"/>
      <c r="H154" s="197" t="s">
        <v>665</v>
      </c>
      <c r="I154" s="211" t="s">
        <v>665</v>
      </c>
      <c r="J154" s="75"/>
      <c r="K154" s="136" t="s">
        <v>582</v>
      </c>
      <c r="L154" s="136">
        <v>42</v>
      </c>
      <c r="M154" s="137">
        <v>195</v>
      </c>
      <c r="N154" s="115">
        <f t="shared" si="2"/>
        <v>8190</v>
      </c>
      <c r="O154" s="122" t="s">
        <v>75</v>
      </c>
      <c r="P154" s="32"/>
    </row>
    <row r="155" spans="1:18" ht="24" customHeight="1">
      <c r="A155" s="490" t="s">
        <v>11</v>
      </c>
      <c r="B155" s="491"/>
      <c r="C155" s="493" t="s">
        <v>91</v>
      </c>
      <c r="D155" s="494"/>
      <c r="E155" s="417" t="s">
        <v>511</v>
      </c>
      <c r="F155" s="419" t="s">
        <v>511</v>
      </c>
      <c r="G155" s="92"/>
      <c r="H155" s="197" t="s">
        <v>666</v>
      </c>
      <c r="I155" s="211" t="s">
        <v>666</v>
      </c>
      <c r="J155" s="75"/>
      <c r="K155" s="136" t="s">
        <v>583</v>
      </c>
      <c r="L155" s="136">
        <v>29</v>
      </c>
      <c r="M155" s="137">
        <v>24.5</v>
      </c>
      <c r="N155" s="115">
        <f t="shared" si="2"/>
        <v>710.5</v>
      </c>
      <c r="O155" s="122" t="s">
        <v>75</v>
      </c>
      <c r="P155" s="113"/>
    </row>
    <row r="156" spans="1:18" ht="24" customHeight="1">
      <c r="A156" s="490" t="s">
        <v>11</v>
      </c>
      <c r="B156" s="491"/>
      <c r="C156" s="493" t="s">
        <v>91</v>
      </c>
      <c r="D156" s="494"/>
      <c r="E156" s="417" t="s">
        <v>511</v>
      </c>
      <c r="F156" s="419"/>
      <c r="G156" s="386"/>
      <c r="H156" s="197"/>
      <c r="I156" s="211"/>
      <c r="J156" s="386"/>
      <c r="K156" s="202"/>
      <c r="L156" s="202">
        <v>1</v>
      </c>
      <c r="M156" s="203">
        <v>40</v>
      </c>
      <c r="N156" s="398">
        <f t="shared" si="2"/>
        <v>40</v>
      </c>
      <c r="O156" s="386" t="s">
        <v>75</v>
      </c>
      <c r="P156" s="113"/>
    </row>
    <row r="157" spans="1:18" ht="21" customHeight="1">
      <c r="A157" s="490" t="s">
        <v>11</v>
      </c>
      <c r="B157" s="491"/>
      <c r="C157" s="493" t="s">
        <v>91</v>
      </c>
      <c r="D157" s="494"/>
      <c r="E157" s="417" t="s">
        <v>511</v>
      </c>
      <c r="F157" s="419" t="s">
        <v>511</v>
      </c>
      <c r="G157" s="92"/>
      <c r="H157" s="197" t="s">
        <v>667</v>
      </c>
      <c r="I157" s="211" t="s">
        <v>667</v>
      </c>
      <c r="J157" s="75"/>
      <c r="K157" s="202" t="s">
        <v>584</v>
      </c>
      <c r="L157" s="202">
        <v>5</v>
      </c>
      <c r="M157" s="203">
        <v>99.95</v>
      </c>
      <c r="N157" s="398">
        <f t="shared" si="2"/>
        <v>499.75</v>
      </c>
      <c r="O157" s="122" t="s">
        <v>75</v>
      </c>
      <c r="P157" s="32"/>
    </row>
    <row r="158" spans="1:18" ht="21.75" customHeight="1">
      <c r="A158" s="490" t="s">
        <v>11</v>
      </c>
      <c r="B158" s="491"/>
      <c r="C158" s="493" t="s">
        <v>91</v>
      </c>
      <c r="D158" s="494"/>
      <c r="E158" s="420" t="s">
        <v>511</v>
      </c>
      <c r="F158" s="421" t="s">
        <v>511</v>
      </c>
      <c r="G158" s="214"/>
      <c r="H158" s="226" t="s">
        <v>668</v>
      </c>
      <c r="I158" s="227" t="s">
        <v>668</v>
      </c>
      <c r="J158" s="214"/>
      <c r="K158" s="205" t="s">
        <v>583</v>
      </c>
      <c r="L158" s="205">
        <v>1</v>
      </c>
      <c r="M158" s="397">
        <v>29.95</v>
      </c>
      <c r="N158" s="116">
        <f t="shared" si="2"/>
        <v>29.95</v>
      </c>
      <c r="O158" s="122" t="s">
        <v>75</v>
      </c>
      <c r="P158" s="113"/>
      <c r="R158" s="153"/>
    </row>
    <row r="159" spans="1:18" ht="21.75" customHeight="1">
      <c r="A159" s="490" t="s">
        <v>11</v>
      </c>
      <c r="B159" s="491"/>
      <c r="C159" s="493" t="s">
        <v>91</v>
      </c>
      <c r="D159" s="494"/>
      <c r="E159" s="420" t="s">
        <v>511</v>
      </c>
      <c r="F159" s="422"/>
      <c r="G159" s="388"/>
      <c r="H159" s="272" t="s">
        <v>1260</v>
      </c>
      <c r="I159" s="396"/>
      <c r="J159" s="388"/>
      <c r="K159" s="274" t="s">
        <v>1264</v>
      </c>
      <c r="L159" s="205">
        <v>7</v>
      </c>
      <c r="M159" s="397">
        <v>19.079999999999998</v>
      </c>
      <c r="N159" s="116">
        <f t="shared" si="2"/>
        <v>133.56</v>
      </c>
      <c r="O159" s="386" t="s">
        <v>75</v>
      </c>
      <c r="P159" s="113"/>
      <c r="R159" s="153"/>
    </row>
    <row r="160" spans="1:18" ht="21.75" customHeight="1">
      <c r="A160" s="490" t="s">
        <v>11</v>
      </c>
      <c r="B160" s="491"/>
      <c r="C160" s="493" t="s">
        <v>91</v>
      </c>
      <c r="D160" s="494"/>
      <c r="E160" s="420" t="s">
        <v>511</v>
      </c>
      <c r="F160" s="422"/>
      <c r="G160" s="388"/>
      <c r="H160" s="272" t="s">
        <v>1261</v>
      </c>
      <c r="I160" s="396"/>
      <c r="J160" s="388"/>
      <c r="K160" s="274" t="s">
        <v>1265</v>
      </c>
      <c r="L160" s="205">
        <v>3</v>
      </c>
      <c r="M160" s="397">
        <v>109.65</v>
      </c>
      <c r="N160" s="116">
        <f t="shared" si="2"/>
        <v>328.95000000000005</v>
      </c>
      <c r="O160" s="386" t="s">
        <v>75</v>
      </c>
      <c r="P160" s="113"/>
      <c r="R160" s="153"/>
    </row>
    <row r="161" spans="1:18" ht="21.75" customHeight="1">
      <c r="A161" s="490" t="s">
        <v>11</v>
      </c>
      <c r="B161" s="491"/>
      <c r="C161" s="493" t="s">
        <v>91</v>
      </c>
      <c r="D161" s="494"/>
      <c r="E161" s="420" t="s">
        <v>511</v>
      </c>
      <c r="F161" s="422"/>
      <c r="G161" s="388"/>
      <c r="H161" s="272" t="s">
        <v>1262</v>
      </c>
      <c r="I161" s="396"/>
      <c r="J161" s="388"/>
      <c r="K161" s="274" t="s">
        <v>1266</v>
      </c>
      <c r="L161" s="205">
        <v>1</v>
      </c>
      <c r="M161" s="397">
        <v>1098.5899999999999</v>
      </c>
      <c r="N161" s="116">
        <f t="shared" si="2"/>
        <v>1098.5899999999999</v>
      </c>
      <c r="O161" s="386" t="s">
        <v>75</v>
      </c>
      <c r="P161" s="113"/>
      <c r="R161" s="153"/>
    </row>
    <row r="162" spans="1:18" ht="21.75" customHeight="1">
      <c r="A162" s="490" t="s">
        <v>11</v>
      </c>
      <c r="B162" s="491"/>
      <c r="C162" s="493" t="s">
        <v>91</v>
      </c>
      <c r="D162" s="494"/>
      <c r="E162" s="420" t="s">
        <v>511</v>
      </c>
      <c r="F162" s="422"/>
      <c r="G162" s="388"/>
      <c r="H162" s="272" t="s">
        <v>1263</v>
      </c>
      <c r="I162" s="396"/>
      <c r="J162" s="388"/>
      <c r="K162" s="274" t="s">
        <v>1267</v>
      </c>
      <c r="L162" s="205">
        <v>1</v>
      </c>
      <c r="M162" s="397">
        <v>193.9</v>
      </c>
      <c r="N162" s="116">
        <f t="shared" si="2"/>
        <v>193.9</v>
      </c>
      <c r="O162" s="386" t="s">
        <v>75</v>
      </c>
      <c r="P162" s="113"/>
      <c r="R162" s="153"/>
    </row>
    <row r="163" spans="1:18" ht="27" customHeight="1">
      <c r="A163" s="490" t="s">
        <v>82</v>
      </c>
      <c r="B163" s="491"/>
      <c r="C163" s="493" t="s">
        <v>91</v>
      </c>
      <c r="D163" s="494"/>
      <c r="E163" s="423" t="s">
        <v>691</v>
      </c>
      <c r="F163" s="245" t="s">
        <v>691</v>
      </c>
      <c r="G163" s="94" t="s">
        <v>669</v>
      </c>
      <c r="H163" s="101" t="s">
        <v>692</v>
      </c>
      <c r="I163" s="101" t="s">
        <v>692</v>
      </c>
      <c r="J163" s="92"/>
      <c r="K163" s="237">
        <v>90022</v>
      </c>
      <c r="L163" s="228">
        <v>24</v>
      </c>
      <c r="M163" s="229">
        <v>19.52</v>
      </c>
      <c r="N163" s="230">
        <f t="shared" si="2"/>
        <v>468.48</v>
      </c>
      <c r="O163" s="75" t="s">
        <v>73</v>
      </c>
      <c r="P163" s="32"/>
    </row>
    <row r="164" spans="1:18" ht="27" customHeight="1">
      <c r="A164" s="490" t="s">
        <v>82</v>
      </c>
      <c r="B164" s="491"/>
      <c r="C164" s="493" t="s">
        <v>91</v>
      </c>
      <c r="D164" s="494"/>
      <c r="E164" s="423" t="s">
        <v>691</v>
      </c>
      <c r="F164" s="245" t="s">
        <v>691</v>
      </c>
      <c r="G164" s="94" t="s">
        <v>669</v>
      </c>
      <c r="H164" s="101" t="s">
        <v>693</v>
      </c>
      <c r="I164" s="101" t="s">
        <v>693</v>
      </c>
      <c r="J164" s="92"/>
      <c r="K164" s="237">
        <v>90042</v>
      </c>
      <c r="L164" s="228">
        <v>24</v>
      </c>
      <c r="M164" s="229">
        <v>26.07</v>
      </c>
      <c r="N164" s="230">
        <f t="shared" si="2"/>
        <v>625.68000000000006</v>
      </c>
      <c r="O164" s="122" t="s">
        <v>73</v>
      </c>
      <c r="P164" s="32"/>
    </row>
    <row r="165" spans="1:18" ht="27" customHeight="1">
      <c r="A165" s="490" t="s">
        <v>82</v>
      </c>
      <c r="B165" s="491"/>
      <c r="C165" s="493" t="s">
        <v>91</v>
      </c>
      <c r="D165" s="494"/>
      <c r="E165" s="423" t="s">
        <v>691</v>
      </c>
      <c r="F165" s="245" t="s">
        <v>691</v>
      </c>
      <c r="G165" s="94" t="s">
        <v>669</v>
      </c>
      <c r="H165" s="101" t="s">
        <v>694</v>
      </c>
      <c r="I165" s="101" t="s">
        <v>694</v>
      </c>
      <c r="J165" s="92"/>
      <c r="K165" s="237">
        <v>90062</v>
      </c>
      <c r="L165" s="228">
        <v>12</v>
      </c>
      <c r="M165" s="229">
        <v>39.1</v>
      </c>
      <c r="N165" s="230">
        <f t="shared" si="2"/>
        <v>469.20000000000005</v>
      </c>
      <c r="O165" s="122" t="s">
        <v>73</v>
      </c>
      <c r="P165" s="32"/>
    </row>
    <row r="166" spans="1:18" ht="27" customHeight="1">
      <c r="A166" s="490" t="s">
        <v>82</v>
      </c>
      <c r="B166" s="491"/>
      <c r="C166" s="493" t="s">
        <v>91</v>
      </c>
      <c r="D166" s="494"/>
      <c r="E166" s="423" t="s">
        <v>691</v>
      </c>
      <c r="F166" s="245" t="s">
        <v>691</v>
      </c>
      <c r="G166" s="94" t="s">
        <v>669</v>
      </c>
      <c r="H166" s="101" t="s">
        <v>695</v>
      </c>
      <c r="I166" s="101" t="s">
        <v>695</v>
      </c>
      <c r="J166" s="92"/>
      <c r="K166" s="237">
        <v>90242</v>
      </c>
      <c r="L166" s="228">
        <v>30</v>
      </c>
      <c r="M166" s="229">
        <v>17.36</v>
      </c>
      <c r="N166" s="230">
        <f t="shared" si="2"/>
        <v>520.79999999999995</v>
      </c>
      <c r="O166" s="122" t="s">
        <v>73</v>
      </c>
      <c r="P166" s="32"/>
    </row>
    <row r="167" spans="1:18" ht="27" customHeight="1">
      <c r="A167" s="490" t="s">
        <v>82</v>
      </c>
      <c r="B167" s="491"/>
      <c r="C167" s="493" t="s">
        <v>91</v>
      </c>
      <c r="D167" s="494"/>
      <c r="E167" s="423" t="s">
        <v>691</v>
      </c>
      <c r="F167" s="245" t="s">
        <v>691</v>
      </c>
      <c r="G167" s="94" t="s">
        <v>669</v>
      </c>
      <c r="H167" s="101" t="s">
        <v>696</v>
      </c>
      <c r="I167" s="101" t="s">
        <v>696</v>
      </c>
      <c r="J167" s="92"/>
      <c r="K167" s="237">
        <v>90262</v>
      </c>
      <c r="L167" s="228">
        <v>12</v>
      </c>
      <c r="M167" s="229">
        <v>24.2</v>
      </c>
      <c r="N167" s="230">
        <f t="shared" si="2"/>
        <v>290.39999999999998</v>
      </c>
      <c r="O167" s="122" t="s">
        <v>73</v>
      </c>
      <c r="P167" s="32"/>
    </row>
    <row r="168" spans="1:18" ht="27" customHeight="1">
      <c r="A168" s="490" t="s">
        <v>82</v>
      </c>
      <c r="B168" s="491"/>
      <c r="C168" s="493" t="s">
        <v>91</v>
      </c>
      <c r="D168" s="494"/>
      <c r="E168" s="423" t="s">
        <v>691</v>
      </c>
      <c r="F168" s="245" t="s">
        <v>691</v>
      </c>
      <c r="G168" s="94" t="s">
        <v>669</v>
      </c>
      <c r="H168" s="101" t="s">
        <v>697</v>
      </c>
      <c r="I168" s="101" t="s">
        <v>697</v>
      </c>
      <c r="J168" s="92"/>
      <c r="K168" s="237">
        <v>90342</v>
      </c>
      <c r="L168" s="228">
        <v>12</v>
      </c>
      <c r="M168" s="229">
        <v>16.18</v>
      </c>
      <c r="N168" s="230">
        <f t="shared" si="2"/>
        <v>194.16</v>
      </c>
      <c r="O168" s="122" t="s">
        <v>73</v>
      </c>
      <c r="P168" s="32"/>
      <c r="Q168" s="399"/>
    </row>
    <row r="169" spans="1:18" ht="27" customHeight="1">
      <c r="A169" s="490" t="s">
        <v>82</v>
      </c>
      <c r="B169" s="491"/>
      <c r="C169" s="493" t="s">
        <v>91</v>
      </c>
      <c r="D169" s="494"/>
      <c r="E169" s="423" t="s">
        <v>691</v>
      </c>
      <c r="F169" s="245" t="s">
        <v>691</v>
      </c>
      <c r="G169" s="94" t="s">
        <v>669</v>
      </c>
      <c r="H169" s="101" t="s">
        <v>698</v>
      </c>
      <c r="I169" s="101" t="s">
        <v>698</v>
      </c>
      <c r="J169" s="92"/>
      <c r="K169" s="237">
        <v>90362</v>
      </c>
      <c r="L169" s="228">
        <v>12</v>
      </c>
      <c r="M169" s="229">
        <v>23.16</v>
      </c>
      <c r="N169" s="230">
        <f t="shared" si="2"/>
        <v>277.92</v>
      </c>
      <c r="O169" s="122" t="s">
        <v>73</v>
      </c>
      <c r="P169" s="32"/>
    </row>
    <row r="170" spans="1:18" ht="27" customHeight="1">
      <c r="A170" s="490" t="s">
        <v>82</v>
      </c>
      <c r="B170" s="491"/>
      <c r="C170" s="493" t="s">
        <v>91</v>
      </c>
      <c r="D170" s="494"/>
      <c r="E170" s="423" t="s">
        <v>691</v>
      </c>
      <c r="F170" s="245" t="s">
        <v>691</v>
      </c>
      <c r="G170" s="94" t="s">
        <v>669</v>
      </c>
      <c r="H170" s="101" t="s">
        <v>699</v>
      </c>
      <c r="I170" s="101" t="s">
        <v>699</v>
      </c>
      <c r="J170" s="92"/>
      <c r="K170" s="237">
        <v>90442</v>
      </c>
      <c r="L170" s="228">
        <v>16</v>
      </c>
      <c r="M170" s="229">
        <v>14.66</v>
      </c>
      <c r="N170" s="230">
        <f t="shared" si="2"/>
        <v>234.56</v>
      </c>
      <c r="O170" s="122" t="s">
        <v>73</v>
      </c>
      <c r="P170" s="32"/>
    </row>
    <row r="171" spans="1:18" ht="27" customHeight="1">
      <c r="A171" s="490" t="s">
        <v>82</v>
      </c>
      <c r="B171" s="491"/>
      <c r="C171" s="493" t="s">
        <v>91</v>
      </c>
      <c r="D171" s="494"/>
      <c r="E171" s="423" t="s">
        <v>691</v>
      </c>
      <c r="F171" s="245" t="s">
        <v>691</v>
      </c>
      <c r="G171" s="94" t="s">
        <v>669</v>
      </c>
      <c r="H171" s="101" t="s">
        <v>699</v>
      </c>
      <c r="I171" s="101" t="s">
        <v>699</v>
      </c>
      <c r="J171" s="92"/>
      <c r="K171" s="237">
        <v>90462</v>
      </c>
      <c r="L171" s="228">
        <v>12</v>
      </c>
      <c r="M171" s="229">
        <v>20.85</v>
      </c>
      <c r="N171" s="230">
        <f t="shared" si="2"/>
        <v>250.20000000000002</v>
      </c>
      <c r="O171" s="122" t="s">
        <v>73</v>
      </c>
      <c r="P171" s="32"/>
    </row>
    <row r="172" spans="1:18" ht="27" customHeight="1">
      <c r="A172" s="490" t="s">
        <v>82</v>
      </c>
      <c r="B172" s="491"/>
      <c r="C172" s="493" t="s">
        <v>91</v>
      </c>
      <c r="D172" s="494"/>
      <c r="E172" s="423" t="s">
        <v>691</v>
      </c>
      <c r="F172" s="245" t="s">
        <v>691</v>
      </c>
      <c r="G172" s="94" t="s">
        <v>669</v>
      </c>
      <c r="H172" s="101" t="s">
        <v>700</v>
      </c>
      <c r="I172" s="101" t="s">
        <v>700</v>
      </c>
      <c r="J172" s="92"/>
      <c r="K172" s="237">
        <v>90023</v>
      </c>
      <c r="L172" s="228">
        <v>12</v>
      </c>
      <c r="M172" s="229">
        <v>30.74</v>
      </c>
      <c r="N172" s="230">
        <f t="shared" si="2"/>
        <v>368.88</v>
      </c>
      <c r="O172" s="122" t="s">
        <v>73</v>
      </c>
      <c r="P172" s="32"/>
    </row>
    <row r="173" spans="1:18" ht="27" customHeight="1">
      <c r="A173" s="490" t="s">
        <v>82</v>
      </c>
      <c r="B173" s="491"/>
      <c r="C173" s="493" t="s">
        <v>91</v>
      </c>
      <c r="D173" s="494"/>
      <c r="E173" s="423" t="s">
        <v>691</v>
      </c>
      <c r="F173" s="245" t="s">
        <v>691</v>
      </c>
      <c r="G173" s="231" t="s">
        <v>669</v>
      </c>
      <c r="H173" s="232" t="s">
        <v>701</v>
      </c>
      <c r="I173" s="232" t="s">
        <v>701</v>
      </c>
      <c r="J173" s="92"/>
      <c r="K173" s="263">
        <v>90043</v>
      </c>
      <c r="L173" s="233">
        <v>12</v>
      </c>
      <c r="M173" s="234">
        <v>38.61</v>
      </c>
      <c r="N173" s="230">
        <f t="shared" si="2"/>
        <v>463.32</v>
      </c>
      <c r="O173" s="122" t="s">
        <v>73</v>
      </c>
      <c r="P173" s="32"/>
    </row>
    <row r="174" spans="1:18" ht="27" customHeight="1">
      <c r="A174" s="490" t="s">
        <v>82</v>
      </c>
      <c r="B174" s="491"/>
      <c r="C174" s="493" t="s">
        <v>91</v>
      </c>
      <c r="D174" s="494"/>
      <c r="E174" s="423" t="s">
        <v>691</v>
      </c>
      <c r="F174" s="245" t="s">
        <v>691</v>
      </c>
      <c r="G174" s="94" t="s">
        <v>669</v>
      </c>
      <c r="H174" s="101" t="s">
        <v>702</v>
      </c>
      <c r="I174" s="101" t="s">
        <v>702</v>
      </c>
      <c r="J174" s="92"/>
      <c r="K174" s="237">
        <v>93100</v>
      </c>
      <c r="L174" s="235">
        <v>32</v>
      </c>
      <c r="M174" s="229">
        <v>24.79</v>
      </c>
      <c r="N174" s="230">
        <f t="shared" si="2"/>
        <v>793.28</v>
      </c>
      <c r="O174" s="122" t="s">
        <v>73</v>
      </c>
      <c r="P174" s="32"/>
    </row>
    <row r="175" spans="1:18" ht="27" customHeight="1">
      <c r="A175" s="490" t="s">
        <v>82</v>
      </c>
      <c r="B175" s="491"/>
      <c r="C175" s="493" t="s">
        <v>91</v>
      </c>
      <c r="D175" s="494"/>
      <c r="E175" s="423" t="s">
        <v>691</v>
      </c>
      <c r="F175" s="245" t="s">
        <v>691</v>
      </c>
      <c r="G175" s="94" t="s">
        <v>669</v>
      </c>
      <c r="H175" s="101" t="s">
        <v>703</v>
      </c>
      <c r="I175" s="101" t="s">
        <v>703</v>
      </c>
      <c r="J175" s="92"/>
      <c r="K175" s="237">
        <v>93200</v>
      </c>
      <c r="L175" s="235">
        <v>32</v>
      </c>
      <c r="M175" s="229">
        <v>12</v>
      </c>
      <c r="N175" s="230">
        <f t="shared" si="2"/>
        <v>384</v>
      </c>
      <c r="O175" s="122" t="s">
        <v>73</v>
      </c>
      <c r="P175" s="32"/>
    </row>
    <row r="176" spans="1:18" ht="27" customHeight="1">
      <c r="A176" s="490" t="s">
        <v>82</v>
      </c>
      <c r="B176" s="491"/>
      <c r="C176" s="493" t="s">
        <v>91</v>
      </c>
      <c r="D176" s="494"/>
      <c r="E176" s="423" t="s">
        <v>691</v>
      </c>
      <c r="F176" s="245" t="s">
        <v>691</v>
      </c>
      <c r="G176" s="94" t="s">
        <v>669</v>
      </c>
      <c r="H176" s="101" t="s">
        <v>704</v>
      </c>
      <c r="I176" s="101" t="s">
        <v>704</v>
      </c>
      <c r="J176" s="92"/>
      <c r="K176" s="237">
        <v>93300</v>
      </c>
      <c r="L176" s="235">
        <v>24</v>
      </c>
      <c r="M176" s="229">
        <v>10.52</v>
      </c>
      <c r="N176" s="230">
        <f t="shared" si="2"/>
        <v>252.48</v>
      </c>
      <c r="O176" s="122" t="s">
        <v>73</v>
      </c>
      <c r="P176" s="32"/>
    </row>
    <row r="177" spans="1:16" ht="27" customHeight="1">
      <c r="A177" s="490" t="s">
        <v>82</v>
      </c>
      <c r="B177" s="491"/>
      <c r="C177" s="493" t="s">
        <v>91</v>
      </c>
      <c r="D177" s="494"/>
      <c r="E177" s="423" t="s">
        <v>691</v>
      </c>
      <c r="F177" s="245" t="s">
        <v>691</v>
      </c>
      <c r="G177" s="94" t="s">
        <v>669</v>
      </c>
      <c r="H177" s="101" t="s">
        <v>705</v>
      </c>
      <c r="I177" s="101" t="s">
        <v>705</v>
      </c>
      <c r="J177" s="92"/>
      <c r="K177" s="237">
        <v>93400</v>
      </c>
      <c r="L177" s="235">
        <v>16</v>
      </c>
      <c r="M177" s="229">
        <v>8.6999999999999993</v>
      </c>
      <c r="N177" s="230">
        <f t="shared" si="2"/>
        <v>139.19999999999999</v>
      </c>
      <c r="O177" s="122" t="s">
        <v>73</v>
      </c>
      <c r="P177" s="32"/>
    </row>
    <row r="178" spans="1:16" ht="27" customHeight="1">
      <c r="A178" s="490" t="s">
        <v>82</v>
      </c>
      <c r="B178" s="491"/>
      <c r="C178" s="493" t="s">
        <v>91</v>
      </c>
      <c r="D178" s="494"/>
      <c r="E178" s="423" t="s">
        <v>691</v>
      </c>
      <c r="F178" s="245" t="s">
        <v>691</v>
      </c>
      <c r="G178" s="94" t="s">
        <v>670</v>
      </c>
      <c r="H178" s="101" t="s">
        <v>706</v>
      </c>
      <c r="I178" s="101" t="s">
        <v>706</v>
      </c>
      <c r="J178" s="92"/>
      <c r="K178" s="237">
        <v>9001</v>
      </c>
      <c r="L178" s="228">
        <v>60</v>
      </c>
      <c r="M178" s="229">
        <v>12.89</v>
      </c>
      <c r="N178" s="230">
        <f t="shared" si="2"/>
        <v>773.40000000000009</v>
      </c>
      <c r="O178" s="122" t="s">
        <v>73</v>
      </c>
      <c r="P178" s="32"/>
    </row>
    <row r="179" spans="1:16" ht="27" customHeight="1">
      <c r="A179" s="490" t="s">
        <v>82</v>
      </c>
      <c r="B179" s="491"/>
      <c r="C179" s="493" t="s">
        <v>91</v>
      </c>
      <c r="D179" s="494"/>
      <c r="E179" s="423" t="s">
        <v>691</v>
      </c>
      <c r="F179" s="245" t="s">
        <v>691</v>
      </c>
      <c r="G179" s="94" t="s">
        <v>670</v>
      </c>
      <c r="H179" s="101" t="s">
        <v>707</v>
      </c>
      <c r="I179" s="101" t="s">
        <v>707</v>
      </c>
      <c r="J179" s="92"/>
      <c r="K179" s="237">
        <v>5303</v>
      </c>
      <c r="L179" s="228">
        <v>30</v>
      </c>
      <c r="M179" s="229">
        <v>7.23</v>
      </c>
      <c r="N179" s="230">
        <f t="shared" si="2"/>
        <v>216.9</v>
      </c>
      <c r="O179" s="122" t="s">
        <v>73</v>
      </c>
      <c r="P179" s="32"/>
    </row>
    <row r="180" spans="1:16" ht="27" customHeight="1">
      <c r="A180" s="490" t="s">
        <v>82</v>
      </c>
      <c r="B180" s="491"/>
      <c r="C180" s="493" t="s">
        <v>91</v>
      </c>
      <c r="D180" s="494"/>
      <c r="E180" s="423" t="s">
        <v>691</v>
      </c>
      <c r="F180" s="245" t="s">
        <v>691</v>
      </c>
      <c r="G180" s="94" t="s">
        <v>669</v>
      </c>
      <c r="H180" s="236" t="s">
        <v>708</v>
      </c>
      <c r="I180" s="236" t="s">
        <v>708</v>
      </c>
      <c r="J180" s="92"/>
      <c r="K180" s="237">
        <v>47930</v>
      </c>
      <c r="L180" s="228">
        <v>2</v>
      </c>
      <c r="M180" s="229">
        <v>1.23</v>
      </c>
      <c r="N180" s="230">
        <f t="shared" si="2"/>
        <v>2.46</v>
      </c>
      <c r="O180" s="122" t="s">
        <v>73</v>
      </c>
      <c r="P180" s="32"/>
    </row>
    <row r="181" spans="1:16" ht="27" customHeight="1">
      <c r="A181" s="490" t="s">
        <v>82</v>
      </c>
      <c r="B181" s="491"/>
      <c r="C181" s="493" t="s">
        <v>91</v>
      </c>
      <c r="D181" s="494"/>
      <c r="E181" s="423" t="s">
        <v>691</v>
      </c>
      <c r="F181" s="245" t="s">
        <v>691</v>
      </c>
      <c r="G181" s="94" t="s">
        <v>669</v>
      </c>
      <c r="H181" s="236" t="s">
        <v>709</v>
      </c>
      <c r="I181" s="236" t="s">
        <v>709</v>
      </c>
      <c r="J181" s="92"/>
      <c r="K181" s="237">
        <v>47932</v>
      </c>
      <c r="L181" s="228">
        <v>2</v>
      </c>
      <c r="M181" s="229">
        <v>1.62</v>
      </c>
      <c r="N181" s="230">
        <f t="shared" si="2"/>
        <v>3.24</v>
      </c>
      <c r="O181" s="122" t="s">
        <v>73</v>
      </c>
      <c r="P181" s="32"/>
    </row>
    <row r="182" spans="1:16" ht="27" customHeight="1">
      <c r="A182" s="490" t="s">
        <v>82</v>
      </c>
      <c r="B182" s="491"/>
      <c r="C182" s="493" t="s">
        <v>91</v>
      </c>
      <c r="D182" s="494"/>
      <c r="E182" s="423" t="s">
        <v>691</v>
      </c>
      <c r="F182" s="245" t="s">
        <v>691</v>
      </c>
      <c r="G182" s="94" t="s">
        <v>669</v>
      </c>
      <c r="H182" s="236" t="s">
        <v>710</v>
      </c>
      <c r="I182" s="236" t="s">
        <v>710</v>
      </c>
      <c r="J182" s="92"/>
      <c r="K182" s="237">
        <v>47934</v>
      </c>
      <c r="L182" s="228">
        <v>2</v>
      </c>
      <c r="M182" s="229">
        <v>2.95</v>
      </c>
      <c r="N182" s="230">
        <f t="shared" si="2"/>
        <v>5.9</v>
      </c>
      <c r="O182" s="122" t="s">
        <v>73</v>
      </c>
      <c r="P182" s="32"/>
    </row>
    <row r="183" spans="1:16" ht="27" customHeight="1">
      <c r="A183" s="490" t="s">
        <v>82</v>
      </c>
      <c r="B183" s="491"/>
      <c r="C183" s="493" t="s">
        <v>91</v>
      </c>
      <c r="D183" s="494"/>
      <c r="E183" s="423" t="s">
        <v>691</v>
      </c>
      <c r="F183" s="245" t="s">
        <v>691</v>
      </c>
      <c r="G183" s="94" t="s">
        <v>669</v>
      </c>
      <c r="H183" s="236" t="s">
        <v>711</v>
      </c>
      <c r="I183" s="236" t="s">
        <v>711</v>
      </c>
      <c r="J183" s="92"/>
      <c r="K183" s="237">
        <v>47938</v>
      </c>
      <c r="L183" s="228">
        <v>2</v>
      </c>
      <c r="M183" s="229">
        <v>6.89</v>
      </c>
      <c r="N183" s="230">
        <f t="shared" si="2"/>
        <v>13.78</v>
      </c>
      <c r="O183" s="122" t="s">
        <v>73</v>
      </c>
      <c r="P183" s="32"/>
    </row>
    <row r="184" spans="1:16" ht="27" customHeight="1">
      <c r="A184" s="490" t="s">
        <v>82</v>
      </c>
      <c r="B184" s="491"/>
      <c r="C184" s="493" t="s">
        <v>91</v>
      </c>
      <c r="D184" s="494"/>
      <c r="E184" s="423" t="s">
        <v>691</v>
      </c>
      <c r="F184" s="245" t="s">
        <v>691</v>
      </c>
      <c r="G184" s="94" t="s">
        <v>669</v>
      </c>
      <c r="H184" s="236" t="s">
        <v>712</v>
      </c>
      <c r="I184" s="236" t="s">
        <v>712</v>
      </c>
      <c r="J184" s="92"/>
      <c r="K184" s="237">
        <v>47943</v>
      </c>
      <c r="L184" s="228">
        <v>2</v>
      </c>
      <c r="M184" s="229">
        <v>9</v>
      </c>
      <c r="N184" s="230">
        <f t="shared" si="2"/>
        <v>18</v>
      </c>
      <c r="O184" s="122" t="s">
        <v>73</v>
      </c>
      <c r="P184" s="32"/>
    </row>
    <row r="185" spans="1:16" ht="27" customHeight="1">
      <c r="A185" s="490" t="s">
        <v>82</v>
      </c>
      <c r="B185" s="491"/>
      <c r="C185" s="493" t="s">
        <v>91</v>
      </c>
      <c r="D185" s="494"/>
      <c r="E185" s="423" t="s">
        <v>691</v>
      </c>
      <c r="F185" s="245" t="s">
        <v>691</v>
      </c>
      <c r="G185" s="94" t="s">
        <v>669</v>
      </c>
      <c r="H185" s="236" t="s">
        <v>713</v>
      </c>
      <c r="I185" s="236" t="s">
        <v>713</v>
      </c>
      <c r="J185" s="92"/>
      <c r="K185" s="237">
        <v>47949</v>
      </c>
      <c r="L185" s="228">
        <v>2</v>
      </c>
      <c r="M185" s="229">
        <v>13.18</v>
      </c>
      <c r="N185" s="230">
        <f t="shared" si="2"/>
        <v>26.36</v>
      </c>
      <c r="O185" s="122" t="s">
        <v>73</v>
      </c>
      <c r="P185" s="32"/>
    </row>
    <row r="186" spans="1:16" ht="27" customHeight="1">
      <c r="A186" s="490" t="s">
        <v>82</v>
      </c>
      <c r="B186" s="491"/>
      <c r="C186" s="493" t="s">
        <v>91</v>
      </c>
      <c r="D186" s="494"/>
      <c r="E186" s="423" t="s">
        <v>691</v>
      </c>
      <c r="F186" s="245" t="s">
        <v>691</v>
      </c>
      <c r="G186" s="94" t="s">
        <v>669</v>
      </c>
      <c r="H186" s="236" t="s">
        <v>714</v>
      </c>
      <c r="I186" s="236" t="s">
        <v>714</v>
      </c>
      <c r="J186" s="92"/>
      <c r="K186" s="237">
        <v>46589</v>
      </c>
      <c r="L186" s="235">
        <v>2</v>
      </c>
      <c r="M186" s="229">
        <v>4.97</v>
      </c>
      <c r="N186" s="230">
        <f t="shared" si="2"/>
        <v>9.94</v>
      </c>
      <c r="O186" s="122" t="s">
        <v>73</v>
      </c>
      <c r="P186" s="32"/>
    </row>
    <row r="187" spans="1:16" ht="27" customHeight="1">
      <c r="A187" s="490" t="s">
        <v>82</v>
      </c>
      <c r="B187" s="491"/>
      <c r="C187" s="493" t="s">
        <v>91</v>
      </c>
      <c r="D187" s="494"/>
      <c r="E187" s="423" t="s">
        <v>691</v>
      </c>
      <c r="F187" s="245" t="s">
        <v>691</v>
      </c>
      <c r="G187" s="94" t="s">
        <v>669</v>
      </c>
      <c r="H187" s="236" t="s">
        <v>715</v>
      </c>
      <c r="I187" s="236" t="s">
        <v>715</v>
      </c>
      <c r="J187" s="92"/>
      <c r="K187" s="237">
        <v>47119</v>
      </c>
      <c r="L187" s="228">
        <v>2</v>
      </c>
      <c r="M187" s="229">
        <v>12.54</v>
      </c>
      <c r="N187" s="230">
        <f t="shared" si="2"/>
        <v>25.08</v>
      </c>
      <c r="O187" s="122" t="s">
        <v>73</v>
      </c>
      <c r="P187" s="32"/>
    </row>
    <row r="188" spans="1:16" ht="27" customHeight="1">
      <c r="A188" s="490" t="s">
        <v>82</v>
      </c>
      <c r="B188" s="491"/>
      <c r="C188" s="493" t="s">
        <v>91</v>
      </c>
      <c r="D188" s="494"/>
      <c r="E188" s="423" t="s">
        <v>691</v>
      </c>
      <c r="F188" s="245" t="s">
        <v>691</v>
      </c>
      <c r="G188" s="94" t="s">
        <v>669</v>
      </c>
      <c r="H188" s="236" t="s">
        <v>716</v>
      </c>
      <c r="I188" s="236" t="s">
        <v>716</v>
      </c>
      <c r="J188" s="92"/>
      <c r="K188" s="237">
        <v>68296</v>
      </c>
      <c r="L188" s="228">
        <v>3</v>
      </c>
      <c r="M188" s="229">
        <v>21.54</v>
      </c>
      <c r="N188" s="230">
        <f t="shared" si="2"/>
        <v>64.62</v>
      </c>
      <c r="O188" s="122" t="s">
        <v>73</v>
      </c>
      <c r="P188" s="32"/>
    </row>
    <row r="189" spans="1:16" ht="27" customHeight="1">
      <c r="A189" s="490" t="s">
        <v>82</v>
      </c>
      <c r="B189" s="491"/>
      <c r="C189" s="493" t="s">
        <v>91</v>
      </c>
      <c r="D189" s="494"/>
      <c r="E189" s="423" t="s">
        <v>691</v>
      </c>
      <c r="F189" s="245" t="s">
        <v>691</v>
      </c>
      <c r="G189" s="94" t="s">
        <v>669</v>
      </c>
      <c r="H189" s="236" t="s">
        <v>717</v>
      </c>
      <c r="I189" s="236" t="s">
        <v>717</v>
      </c>
      <c r="J189" s="92"/>
      <c r="K189" s="237">
        <v>68352</v>
      </c>
      <c r="L189" s="228">
        <v>3</v>
      </c>
      <c r="M189" s="229">
        <v>31.23</v>
      </c>
      <c r="N189" s="230">
        <f t="shared" si="2"/>
        <v>93.69</v>
      </c>
      <c r="O189" s="122" t="s">
        <v>73</v>
      </c>
      <c r="P189" s="32"/>
    </row>
    <row r="190" spans="1:16" ht="27" customHeight="1">
      <c r="A190" s="490" t="s">
        <v>82</v>
      </c>
      <c r="B190" s="491"/>
      <c r="C190" s="493" t="s">
        <v>91</v>
      </c>
      <c r="D190" s="494"/>
      <c r="E190" s="423" t="s">
        <v>691</v>
      </c>
      <c r="F190" s="245" t="s">
        <v>691</v>
      </c>
      <c r="G190" s="94" t="s">
        <v>671</v>
      </c>
      <c r="H190" s="236" t="s">
        <v>718</v>
      </c>
      <c r="I190" s="236" t="s">
        <v>718</v>
      </c>
      <c r="J190" s="92"/>
      <c r="K190" s="237">
        <v>1022</v>
      </c>
      <c r="L190" s="228">
        <v>1</v>
      </c>
      <c r="M190" s="229">
        <v>11.5</v>
      </c>
      <c r="N190" s="230">
        <f t="shared" si="2"/>
        <v>11.5</v>
      </c>
      <c r="O190" s="122" t="s">
        <v>73</v>
      </c>
      <c r="P190" s="32"/>
    </row>
    <row r="191" spans="1:16" ht="27" customHeight="1">
      <c r="A191" s="490" t="s">
        <v>82</v>
      </c>
      <c r="B191" s="491"/>
      <c r="C191" s="493" t="s">
        <v>91</v>
      </c>
      <c r="D191" s="494"/>
      <c r="E191" s="423" t="s">
        <v>691</v>
      </c>
      <c r="F191" s="245" t="s">
        <v>691</v>
      </c>
      <c r="G191" s="94" t="s">
        <v>671</v>
      </c>
      <c r="H191" s="236" t="s">
        <v>719</v>
      </c>
      <c r="I191" s="236" t="s">
        <v>719</v>
      </c>
      <c r="J191" s="92"/>
      <c r="K191" s="237">
        <v>82</v>
      </c>
      <c r="L191" s="228">
        <v>1</v>
      </c>
      <c r="M191" s="229">
        <v>3.21</v>
      </c>
      <c r="N191" s="230">
        <f t="shared" si="2"/>
        <v>3.21</v>
      </c>
      <c r="O191" s="122" t="s">
        <v>73</v>
      </c>
      <c r="P191" s="32"/>
    </row>
    <row r="192" spans="1:16" ht="27" customHeight="1">
      <c r="A192" s="490" t="s">
        <v>82</v>
      </c>
      <c r="B192" s="491"/>
      <c r="C192" s="493" t="s">
        <v>91</v>
      </c>
      <c r="D192" s="494"/>
      <c r="E192" s="423" t="s">
        <v>691</v>
      </c>
      <c r="F192" s="245" t="s">
        <v>691</v>
      </c>
      <c r="G192" s="94" t="s">
        <v>672</v>
      </c>
      <c r="H192" s="236" t="s">
        <v>720</v>
      </c>
      <c r="I192" s="236" t="s">
        <v>720</v>
      </c>
      <c r="J192" s="92"/>
      <c r="K192" s="237" t="s">
        <v>802</v>
      </c>
      <c r="L192" s="228">
        <v>2</v>
      </c>
      <c r="M192" s="229">
        <v>15.32</v>
      </c>
      <c r="N192" s="230">
        <f t="shared" si="2"/>
        <v>30.64</v>
      </c>
      <c r="O192" s="122" t="s">
        <v>73</v>
      </c>
      <c r="P192" s="32"/>
    </row>
    <row r="193" spans="1:16" ht="27" customHeight="1">
      <c r="A193" s="490" t="s">
        <v>82</v>
      </c>
      <c r="B193" s="491"/>
      <c r="C193" s="493" t="s">
        <v>91</v>
      </c>
      <c r="D193" s="494"/>
      <c r="E193" s="423" t="s">
        <v>691</v>
      </c>
      <c r="F193" s="245" t="s">
        <v>691</v>
      </c>
      <c r="G193" s="94" t="s">
        <v>673</v>
      </c>
      <c r="H193" s="236" t="s">
        <v>721</v>
      </c>
      <c r="I193" s="236" t="s">
        <v>721</v>
      </c>
      <c r="J193" s="92"/>
      <c r="K193" s="237">
        <v>20081</v>
      </c>
      <c r="L193" s="228">
        <v>2</v>
      </c>
      <c r="M193" s="229">
        <v>3.44</v>
      </c>
      <c r="N193" s="230">
        <f t="shared" si="2"/>
        <v>6.88</v>
      </c>
      <c r="O193" s="122" t="s">
        <v>73</v>
      </c>
      <c r="P193" s="32"/>
    </row>
    <row r="194" spans="1:16" ht="27" customHeight="1">
      <c r="A194" s="490" t="s">
        <v>82</v>
      </c>
      <c r="B194" s="491"/>
      <c r="C194" s="493" t="s">
        <v>91</v>
      </c>
      <c r="D194" s="494"/>
      <c r="E194" s="423" t="s">
        <v>691</v>
      </c>
      <c r="F194" s="245" t="s">
        <v>691</v>
      </c>
      <c r="G194" s="94" t="s">
        <v>674</v>
      </c>
      <c r="H194" s="236" t="s">
        <v>722</v>
      </c>
      <c r="I194" s="236" t="s">
        <v>722</v>
      </c>
      <c r="J194" s="92"/>
      <c r="K194" s="237">
        <v>45899</v>
      </c>
      <c r="L194" s="228">
        <v>4</v>
      </c>
      <c r="M194" s="229">
        <v>7.92</v>
      </c>
      <c r="N194" s="230">
        <f t="shared" si="2"/>
        <v>31.68</v>
      </c>
      <c r="O194" s="122" t="s">
        <v>73</v>
      </c>
      <c r="P194" s="32"/>
    </row>
    <row r="195" spans="1:16" ht="27" customHeight="1">
      <c r="A195" s="490" t="s">
        <v>82</v>
      </c>
      <c r="B195" s="491"/>
      <c r="C195" s="493" t="s">
        <v>91</v>
      </c>
      <c r="D195" s="494"/>
      <c r="E195" s="423" t="s">
        <v>691</v>
      </c>
      <c r="F195" s="245" t="s">
        <v>691</v>
      </c>
      <c r="G195" s="94" t="s">
        <v>675</v>
      </c>
      <c r="H195" s="236" t="s">
        <v>723</v>
      </c>
      <c r="I195" s="236" t="s">
        <v>723</v>
      </c>
      <c r="J195" s="92"/>
      <c r="K195" s="237">
        <v>1905</v>
      </c>
      <c r="L195" s="228">
        <v>8</v>
      </c>
      <c r="M195" s="229">
        <v>3.42</v>
      </c>
      <c r="N195" s="230">
        <f t="shared" si="2"/>
        <v>27.36</v>
      </c>
      <c r="O195" s="122" t="s">
        <v>73</v>
      </c>
      <c r="P195" s="32"/>
    </row>
    <row r="196" spans="1:16" ht="27" customHeight="1">
      <c r="A196" s="490" t="s">
        <v>82</v>
      </c>
      <c r="B196" s="491"/>
      <c r="C196" s="493" t="s">
        <v>91</v>
      </c>
      <c r="D196" s="494"/>
      <c r="E196" s="423" t="s">
        <v>691</v>
      </c>
      <c r="F196" s="245" t="s">
        <v>691</v>
      </c>
      <c r="G196" s="94" t="s">
        <v>672</v>
      </c>
      <c r="H196" s="236" t="s">
        <v>724</v>
      </c>
      <c r="I196" s="236" t="s">
        <v>724</v>
      </c>
      <c r="J196" s="92"/>
      <c r="K196" s="237" t="s">
        <v>803</v>
      </c>
      <c r="L196" s="228">
        <v>3</v>
      </c>
      <c r="M196" s="229">
        <v>11.61</v>
      </c>
      <c r="N196" s="230">
        <f t="shared" si="2"/>
        <v>34.83</v>
      </c>
      <c r="O196" s="122" t="s">
        <v>73</v>
      </c>
      <c r="P196" s="32"/>
    </row>
    <row r="197" spans="1:16" ht="27" customHeight="1">
      <c r="A197" s="490" t="s">
        <v>82</v>
      </c>
      <c r="B197" s="491"/>
      <c r="C197" s="493" t="s">
        <v>91</v>
      </c>
      <c r="D197" s="494"/>
      <c r="E197" s="423" t="s">
        <v>691</v>
      </c>
      <c r="F197" s="245" t="s">
        <v>691</v>
      </c>
      <c r="G197" s="94" t="s">
        <v>672</v>
      </c>
      <c r="H197" s="236" t="s">
        <v>725</v>
      </c>
      <c r="I197" s="236" t="s">
        <v>725</v>
      </c>
      <c r="J197" s="92"/>
      <c r="K197" s="237" t="s">
        <v>804</v>
      </c>
      <c r="L197" s="228">
        <v>3</v>
      </c>
      <c r="M197" s="229">
        <v>17.09</v>
      </c>
      <c r="N197" s="230">
        <f t="shared" si="2"/>
        <v>51.269999999999996</v>
      </c>
      <c r="O197" s="122" t="s">
        <v>73</v>
      </c>
      <c r="P197" s="32"/>
    </row>
    <row r="198" spans="1:16" ht="27" customHeight="1">
      <c r="A198" s="490" t="s">
        <v>82</v>
      </c>
      <c r="B198" s="491"/>
      <c r="C198" s="493" t="s">
        <v>91</v>
      </c>
      <c r="D198" s="494"/>
      <c r="E198" s="423" t="s">
        <v>691</v>
      </c>
      <c r="F198" s="245" t="s">
        <v>691</v>
      </c>
      <c r="G198" s="94" t="s">
        <v>672</v>
      </c>
      <c r="H198" s="236" t="s">
        <v>726</v>
      </c>
      <c r="I198" s="236" t="s">
        <v>726</v>
      </c>
      <c r="J198" s="92"/>
      <c r="K198" s="237" t="s">
        <v>805</v>
      </c>
      <c r="L198" s="228">
        <v>3</v>
      </c>
      <c r="M198" s="229">
        <v>17.260000000000002</v>
      </c>
      <c r="N198" s="230">
        <f t="shared" si="2"/>
        <v>51.78</v>
      </c>
      <c r="O198" s="122" t="s">
        <v>73</v>
      </c>
      <c r="P198" s="32"/>
    </row>
    <row r="199" spans="1:16" ht="27" customHeight="1">
      <c r="A199" s="490" t="s">
        <v>82</v>
      </c>
      <c r="B199" s="491"/>
      <c r="C199" s="493" t="s">
        <v>91</v>
      </c>
      <c r="D199" s="494"/>
      <c r="E199" s="423" t="s">
        <v>691</v>
      </c>
      <c r="F199" s="245" t="s">
        <v>691</v>
      </c>
      <c r="G199" s="94" t="s">
        <v>672</v>
      </c>
      <c r="H199" s="236" t="s">
        <v>727</v>
      </c>
      <c r="I199" s="236" t="s">
        <v>727</v>
      </c>
      <c r="J199" s="92"/>
      <c r="K199" s="237">
        <v>18213</v>
      </c>
      <c r="L199" s="228">
        <v>4</v>
      </c>
      <c r="M199" s="229">
        <v>6.66</v>
      </c>
      <c r="N199" s="230">
        <f t="shared" si="2"/>
        <v>26.64</v>
      </c>
      <c r="O199" s="122" t="s">
        <v>73</v>
      </c>
      <c r="P199" s="32"/>
    </row>
    <row r="200" spans="1:16" ht="27" customHeight="1">
      <c r="A200" s="490" t="s">
        <v>82</v>
      </c>
      <c r="B200" s="491"/>
      <c r="C200" s="493" t="s">
        <v>91</v>
      </c>
      <c r="D200" s="494"/>
      <c r="E200" s="423" t="s">
        <v>691</v>
      </c>
      <c r="F200" s="245" t="s">
        <v>691</v>
      </c>
      <c r="G200" s="94" t="s">
        <v>672</v>
      </c>
      <c r="H200" s="236" t="s">
        <v>728</v>
      </c>
      <c r="I200" s="236" t="s">
        <v>728</v>
      </c>
      <c r="J200" s="92"/>
      <c r="K200" s="237">
        <v>18193</v>
      </c>
      <c r="L200" s="228">
        <v>4</v>
      </c>
      <c r="M200" s="229">
        <v>6.12</v>
      </c>
      <c r="N200" s="230">
        <f t="shared" si="2"/>
        <v>24.48</v>
      </c>
      <c r="O200" s="122" t="s">
        <v>73</v>
      </c>
      <c r="P200" s="32"/>
    </row>
    <row r="201" spans="1:16" ht="27" customHeight="1">
      <c r="A201" s="490" t="s">
        <v>82</v>
      </c>
      <c r="B201" s="491"/>
      <c r="C201" s="493" t="s">
        <v>91</v>
      </c>
      <c r="D201" s="494"/>
      <c r="E201" s="423" t="s">
        <v>691</v>
      </c>
      <c r="F201" s="245" t="s">
        <v>691</v>
      </c>
      <c r="G201" s="94" t="s">
        <v>674</v>
      </c>
      <c r="H201" s="236" t="s">
        <v>729</v>
      </c>
      <c r="I201" s="236" t="s">
        <v>729</v>
      </c>
      <c r="J201" s="92"/>
      <c r="K201" s="237">
        <v>41594</v>
      </c>
      <c r="L201" s="228">
        <v>6</v>
      </c>
      <c r="M201" s="229">
        <v>11.26</v>
      </c>
      <c r="N201" s="230">
        <f t="shared" si="2"/>
        <v>67.56</v>
      </c>
      <c r="O201" s="122" t="s">
        <v>73</v>
      </c>
      <c r="P201" s="32"/>
    </row>
    <row r="202" spans="1:16" ht="27" customHeight="1">
      <c r="A202" s="490" t="s">
        <v>82</v>
      </c>
      <c r="B202" s="491"/>
      <c r="C202" s="493" t="s">
        <v>91</v>
      </c>
      <c r="D202" s="494"/>
      <c r="E202" s="423" t="s">
        <v>691</v>
      </c>
      <c r="F202" s="245" t="s">
        <v>691</v>
      </c>
      <c r="G202" s="94" t="s">
        <v>669</v>
      </c>
      <c r="H202" s="236" t="s">
        <v>730</v>
      </c>
      <c r="I202" s="236" t="s">
        <v>730</v>
      </c>
      <c r="J202" s="92"/>
      <c r="K202" s="237">
        <v>47094</v>
      </c>
      <c r="L202" s="235">
        <v>2</v>
      </c>
      <c r="M202" s="229">
        <v>12.05</v>
      </c>
      <c r="N202" s="230">
        <f t="shared" si="2"/>
        <v>24.1</v>
      </c>
      <c r="O202" s="122" t="s">
        <v>73</v>
      </c>
      <c r="P202" s="32"/>
    </row>
    <row r="203" spans="1:16" ht="27" customHeight="1">
      <c r="A203" s="490" t="s">
        <v>82</v>
      </c>
      <c r="B203" s="491"/>
      <c r="C203" s="493" t="s">
        <v>91</v>
      </c>
      <c r="D203" s="494"/>
      <c r="E203" s="423" t="s">
        <v>691</v>
      </c>
      <c r="F203" s="245" t="s">
        <v>691</v>
      </c>
      <c r="G203" s="94" t="s">
        <v>669</v>
      </c>
      <c r="H203" s="236" t="s">
        <v>731</v>
      </c>
      <c r="I203" s="236" t="s">
        <v>731</v>
      </c>
      <c r="J203" s="92"/>
      <c r="K203" s="237">
        <v>47005</v>
      </c>
      <c r="L203" s="235">
        <v>2</v>
      </c>
      <c r="M203" s="229">
        <v>9.49</v>
      </c>
      <c r="N203" s="230">
        <f t="shared" si="2"/>
        <v>18.98</v>
      </c>
      <c r="O203" s="122" t="s">
        <v>73</v>
      </c>
      <c r="P203" s="32"/>
    </row>
    <row r="204" spans="1:16" ht="27" customHeight="1">
      <c r="A204" s="490" t="s">
        <v>82</v>
      </c>
      <c r="B204" s="491"/>
      <c r="C204" s="493" t="s">
        <v>91</v>
      </c>
      <c r="D204" s="494"/>
      <c r="E204" s="423" t="s">
        <v>691</v>
      </c>
      <c r="F204" s="245" t="s">
        <v>691</v>
      </c>
      <c r="G204" s="94" t="s">
        <v>676</v>
      </c>
      <c r="H204" s="236" t="s">
        <v>732</v>
      </c>
      <c r="I204" s="236" t="s">
        <v>732</v>
      </c>
      <c r="J204" s="92"/>
      <c r="K204" s="237" t="s">
        <v>806</v>
      </c>
      <c r="L204" s="235">
        <v>6</v>
      </c>
      <c r="M204" s="229">
        <v>8.2200000000000006</v>
      </c>
      <c r="N204" s="230">
        <f t="shared" si="2"/>
        <v>49.320000000000007</v>
      </c>
      <c r="O204" s="122" t="s">
        <v>73</v>
      </c>
      <c r="P204" s="32"/>
    </row>
    <row r="205" spans="1:16" ht="27" customHeight="1">
      <c r="A205" s="490" t="s">
        <v>82</v>
      </c>
      <c r="B205" s="491"/>
      <c r="C205" s="493" t="s">
        <v>91</v>
      </c>
      <c r="D205" s="494"/>
      <c r="E205" s="423" t="s">
        <v>691</v>
      </c>
      <c r="F205" s="245" t="s">
        <v>691</v>
      </c>
      <c r="G205" s="94" t="s">
        <v>677</v>
      </c>
      <c r="H205" s="236" t="s">
        <v>733</v>
      </c>
      <c r="I205" s="236" t="s">
        <v>733</v>
      </c>
      <c r="J205" s="92"/>
      <c r="K205" s="237">
        <v>402</v>
      </c>
      <c r="L205" s="235">
        <v>2</v>
      </c>
      <c r="M205" s="229">
        <v>8.7899999999999991</v>
      </c>
      <c r="N205" s="230">
        <f t="shared" si="2"/>
        <v>17.579999999999998</v>
      </c>
      <c r="O205" s="122" t="s">
        <v>73</v>
      </c>
      <c r="P205" s="32"/>
    </row>
    <row r="206" spans="1:16" ht="27" customHeight="1">
      <c r="A206" s="490" t="s">
        <v>82</v>
      </c>
      <c r="B206" s="491"/>
      <c r="C206" s="493" t="s">
        <v>91</v>
      </c>
      <c r="D206" s="494"/>
      <c r="E206" s="423" t="s">
        <v>691</v>
      </c>
      <c r="F206" s="245" t="s">
        <v>691</v>
      </c>
      <c r="G206" s="94" t="s">
        <v>678</v>
      </c>
      <c r="H206" s="236" t="s">
        <v>734</v>
      </c>
      <c r="I206" s="236" t="s">
        <v>734</v>
      </c>
      <c r="J206" s="92"/>
      <c r="K206" s="237">
        <v>2068</v>
      </c>
      <c r="L206" s="235">
        <v>4</v>
      </c>
      <c r="M206" s="229">
        <v>5.19</v>
      </c>
      <c r="N206" s="230">
        <f t="shared" ref="N206:N269" si="3">$L206*$M206</f>
        <v>20.76</v>
      </c>
      <c r="O206" s="122" t="s">
        <v>73</v>
      </c>
      <c r="P206" s="32"/>
    </row>
    <row r="207" spans="1:16" ht="27" customHeight="1">
      <c r="A207" s="490" t="s">
        <v>82</v>
      </c>
      <c r="B207" s="491"/>
      <c r="C207" s="493" t="s">
        <v>91</v>
      </c>
      <c r="D207" s="494"/>
      <c r="E207" s="423" t="s">
        <v>691</v>
      </c>
      <c r="F207" s="245" t="s">
        <v>691</v>
      </c>
      <c r="G207" s="94" t="s">
        <v>679</v>
      </c>
      <c r="H207" s="236" t="s">
        <v>735</v>
      </c>
      <c r="I207" s="236" t="s">
        <v>735</v>
      </c>
      <c r="J207" s="92"/>
      <c r="K207" s="237" t="s">
        <v>807</v>
      </c>
      <c r="L207" s="235">
        <v>2</v>
      </c>
      <c r="M207" s="229">
        <v>40.33</v>
      </c>
      <c r="N207" s="230">
        <f t="shared" si="3"/>
        <v>80.66</v>
      </c>
      <c r="O207" s="122" t="s">
        <v>73</v>
      </c>
      <c r="P207" s="32"/>
    </row>
    <row r="208" spans="1:16" ht="27" customHeight="1">
      <c r="A208" s="490" t="s">
        <v>82</v>
      </c>
      <c r="B208" s="491"/>
      <c r="C208" s="493" t="s">
        <v>91</v>
      </c>
      <c r="D208" s="494"/>
      <c r="E208" s="423" t="s">
        <v>691</v>
      </c>
      <c r="F208" s="245" t="s">
        <v>691</v>
      </c>
      <c r="G208" s="94" t="s">
        <v>669</v>
      </c>
      <c r="H208" s="236" t="s">
        <v>736</v>
      </c>
      <c r="I208" s="236" t="s">
        <v>736</v>
      </c>
      <c r="J208" s="92"/>
      <c r="K208" s="237">
        <v>47316</v>
      </c>
      <c r="L208" s="228">
        <v>12</v>
      </c>
      <c r="M208" s="229">
        <v>4.4800000000000004</v>
      </c>
      <c r="N208" s="230">
        <f t="shared" si="3"/>
        <v>53.760000000000005</v>
      </c>
      <c r="O208" s="122" t="s">
        <v>73</v>
      </c>
      <c r="P208" s="32"/>
    </row>
    <row r="209" spans="1:16" ht="27" customHeight="1">
      <c r="A209" s="490" t="s">
        <v>82</v>
      </c>
      <c r="B209" s="491"/>
      <c r="C209" s="493" t="s">
        <v>91</v>
      </c>
      <c r="D209" s="494"/>
      <c r="E209" s="423" t="s">
        <v>691</v>
      </c>
      <c r="F209" s="245" t="s">
        <v>691</v>
      </c>
      <c r="G209" s="94" t="s">
        <v>669</v>
      </c>
      <c r="H209" s="236" t="s">
        <v>737</v>
      </c>
      <c r="I209" s="236" t="s">
        <v>737</v>
      </c>
      <c r="J209" s="92"/>
      <c r="K209" s="237">
        <v>47312</v>
      </c>
      <c r="L209" s="228">
        <v>16</v>
      </c>
      <c r="M209" s="229">
        <v>3.59</v>
      </c>
      <c r="N209" s="230">
        <f t="shared" si="3"/>
        <v>57.44</v>
      </c>
      <c r="O209" s="122" t="s">
        <v>73</v>
      </c>
      <c r="P209" s="32"/>
    </row>
    <row r="210" spans="1:16" ht="27" customHeight="1">
      <c r="A210" s="490" t="s">
        <v>82</v>
      </c>
      <c r="B210" s="491"/>
      <c r="C210" s="493" t="s">
        <v>91</v>
      </c>
      <c r="D210" s="494"/>
      <c r="E210" s="423" t="s">
        <v>691</v>
      </c>
      <c r="F210" s="245" t="s">
        <v>691</v>
      </c>
      <c r="G210" s="94" t="s">
        <v>669</v>
      </c>
      <c r="H210" s="236" t="s">
        <v>738</v>
      </c>
      <c r="I210" s="236" t="s">
        <v>738</v>
      </c>
      <c r="J210" s="92"/>
      <c r="K210" s="237">
        <v>60120</v>
      </c>
      <c r="L210" s="228">
        <v>24</v>
      </c>
      <c r="M210" s="229">
        <v>1.92</v>
      </c>
      <c r="N210" s="230">
        <f t="shared" si="3"/>
        <v>46.08</v>
      </c>
      <c r="O210" s="122" t="s">
        <v>73</v>
      </c>
      <c r="P210" s="32"/>
    </row>
    <row r="211" spans="1:16" ht="27" customHeight="1">
      <c r="A211" s="490" t="s">
        <v>82</v>
      </c>
      <c r="B211" s="491"/>
      <c r="C211" s="493" t="s">
        <v>91</v>
      </c>
      <c r="D211" s="494"/>
      <c r="E211" s="423" t="s">
        <v>691</v>
      </c>
      <c r="F211" s="245" t="s">
        <v>691</v>
      </c>
      <c r="G211" s="94" t="s">
        <v>669</v>
      </c>
      <c r="H211" s="236" t="s">
        <v>739</v>
      </c>
      <c r="I211" s="236" t="s">
        <v>739</v>
      </c>
      <c r="J211" s="92"/>
      <c r="K211" s="237">
        <v>61110</v>
      </c>
      <c r="L211" s="228">
        <v>24</v>
      </c>
      <c r="M211" s="229">
        <v>1.99</v>
      </c>
      <c r="N211" s="230">
        <f t="shared" si="3"/>
        <v>47.76</v>
      </c>
      <c r="O211" s="122" t="s">
        <v>73</v>
      </c>
      <c r="P211" s="32"/>
    </row>
    <row r="212" spans="1:16" ht="27" customHeight="1">
      <c r="A212" s="490" t="s">
        <v>82</v>
      </c>
      <c r="B212" s="491"/>
      <c r="C212" s="493" t="s">
        <v>91</v>
      </c>
      <c r="D212" s="494"/>
      <c r="E212" s="423" t="s">
        <v>691</v>
      </c>
      <c r="F212" s="245" t="s">
        <v>691</v>
      </c>
      <c r="G212" s="94" t="s">
        <v>669</v>
      </c>
      <c r="H212" s="236" t="s">
        <v>740</v>
      </c>
      <c r="I212" s="236" t="s">
        <v>740</v>
      </c>
      <c r="J212" s="92"/>
      <c r="K212" s="237">
        <v>60140</v>
      </c>
      <c r="L212" s="228">
        <v>24</v>
      </c>
      <c r="M212" s="229">
        <v>1.24</v>
      </c>
      <c r="N212" s="230">
        <f t="shared" si="3"/>
        <v>29.759999999999998</v>
      </c>
      <c r="O212" s="122" t="s">
        <v>73</v>
      </c>
      <c r="P212" s="32"/>
    </row>
    <row r="213" spans="1:16" ht="27" customHeight="1">
      <c r="A213" s="490" t="s">
        <v>82</v>
      </c>
      <c r="B213" s="491"/>
      <c r="C213" s="493" t="s">
        <v>91</v>
      </c>
      <c r="D213" s="494"/>
      <c r="E213" s="423" t="s">
        <v>691</v>
      </c>
      <c r="F213" s="245" t="s">
        <v>691</v>
      </c>
      <c r="G213" s="94" t="s">
        <v>669</v>
      </c>
      <c r="H213" s="236" t="s">
        <v>741</v>
      </c>
      <c r="I213" s="236" t="s">
        <v>741</v>
      </c>
      <c r="J213" s="92"/>
      <c r="K213" s="237">
        <v>61130</v>
      </c>
      <c r="L213" s="228">
        <v>25</v>
      </c>
      <c r="M213" s="229">
        <v>0.94</v>
      </c>
      <c r="N213" s="230">
        <f t="shared" si="3"/>
        <v>23.5</v>
      </c>
      <c r="O213" s="122" t="s">
        <v>73</v>
      </c>
      <c r="P213" s="32"/>
    </row>
    <row r="214" spans="1:16" ht="27" customHeight="1">
      <c r="A214" s="490" t="s">
        <v>82</v>
      </c>
      <c r="B214" s="491"/>
      <c r="C214" s="493" t="s">
        <v>91</v>
      </c>
      <c r="D214" s="494"/>
      <c r="E214" s="423" t="s">
        <v>691</v>
      </c>
      <c r="F214" s="245" t="s">
        <v>691</v>
      </c>
      <c r="G214" s="94" t="s">
        <v>669</v>
      </c>
      <c r="H214" s="236" t="s">
        <v>742</v>
      </c>
      <c r="I214" s="236" t="s">
        <v>742</v>
      </c>
      <c r="J214" s="92"/>
      <c r="K214" s="237">
        <v>46812</v>
      </c>
      <c r="L214" s="228">
        <v>6</v>
      </c>
      <c r="M214" s="229">
        <v>1.72</v>
      </c>
      <c r="N214" s="230">
        <f t="shared" si="3"/>
        <v>10.32</v>
      </c>
      <c r="O214" s="122" t="s">
        <v>73</v>
      </c>
      <c r="P214" s="32"/>
    </row>
    <row r="215" spans="1:16" ht="27" customHeight="1">
      <c r="A215" s="490" t="s">
        <v>82</v>
      </c>
      <c r="B215" s="491"/>
      <c r="C215" s="493" t="s">
        <v>91</v>
      </c>
      <c r="D215" s="494"/>
      <c r="E215" s="423" t="s">
        <v>691</v>
      </c>
      <c r="F215" s="245" t="s">
        <v>691</v>
      </c>
      <c r="G215" s="94" t="s">
        <v>669</v>
      </c>
      <c r="H215" s="236" t="s">
        <v>743</v>
      </c>
      <c r="I215" s="236" t="s">
        <v>743</v>
      </c>
      <c r="J215" s="92"/>
      <c r="K215" s="237">
        <v>46814</v>
      </c>
      <c r="L215" s="228">
        <v>8</v>
      </c>
      <c r="M215" s="229">
        <v>2.31</v>
      </c>
      <c r="N215" s="230">
        <f t="shared" si="3"/>
        <v>18.48</v>
      </c>
      <c r="O215" s="122" t="s">
        <v>73</v>
      </c>
      <c r="P215" s="32"/>
    </row>
    <row r="216" spans="1:16" ht="27" customHeight="1">
      <c r="A216" s="490" t="s">
        <v>82</v>
      </c>
      <c r="B216" s="491"/>
      <c r="C216" s="493" t="s">
        <v>91</v>
      </c>
      <c r="D216" s="494"/>
      <c r="E216" s="423" t="s">
        <v>691</v>
      </c>
      <c r="F216" s="245" t="s">
        <v>691</v>
      </c>
      <c r="G216" s="94" t="s">
        <v>669</v>
      </c>
      <c r="H216" s="236" t="s">
        <v>744</v>
      </c>
      <c r="I216" s="236" t="s">
        <v>744</v>
      </c>
      <c r="J216" s="92"/>
      <c r="K216" s="237">
        <v>46816</v>
      </c>
      <c r="L216" s="228">
        <v>8</v>
      </c>
      <c r="M216" s="229">
        <v>3</v>
      </c>
      <c r="N216" s="230">
        <f t="shared" si="3"/>
        <v>24</v>
      </c>
      <c r="O216" s="122" t="s">
        <v>73</v>
      </c>
      <c r="P216" s="32"/>
    </row>
    <row r="217" spans="1:16" ht="27" customHeight="1">
      <c r="A217" s="490" t="s">
        <v>82</v>
      </c>
      <c r="B217" s="491"/>
      <c r="C217" s="493" t="s">
        <v>91</v>
      </c>
      <c r="D217" s="494"/>
      <c r="E217" s="423" t="s">
        <v>691</v>
      </c>
      <c r="F217" s="245" t="s">
        <v>691</v>
      </c>
      <c r="G217" s="94" t="s">
        <v>669</v>
      </c>
      <c r="H217" s="236" t="s">
        <v>745</v>
      </c>
      <c r="I217" s="236" t="s">
        <v>745</v>
      </c>
      <c r="J217" s="92"/>
      <c r="K217" s="237">
        <v>46970</v>
      </c>
      <c r="L217" s="228">
        <v>2</v>
      </c>
      <c r="M217" s="229">
        <v>15.98</v>
      </c>
      <c r="N217" s="230">
        <f t="shared" si="3"/>
        <v>31.96</v>
      </c>
      <c r="O217" s="122" t="s">
        <v>73</v>
      </c>
      <c r="P217" s="32"/>
    </row>
    <row r="218" spans="1:16" ht="27" customHeight="1">
      <c r="A218" s="490" t="s">
        <v>82</v>
      </c>
      <c r="B218" s="491"/>
      <c r="C218" s="493" t="s">
        <v>91</v>
      </c>
      <c r="D218" s="494"/>
      <c r="E218" s="423" t="s">
        <v>691</v>
      </c>
      <c r="F218" s="245" t="s">
        <v>691</v>
      </c>
      <c r="G218" s="94" t="s">
        <v>669</v>
      </c>
      <c r="H218" s="236" t="s">
        <v>746</v>
      </c>
      <c r="I218" s="236" t="s">
        <v>746</v>
      </c>
      <c r="J218" s="92"/>
      <c r="K218" s="237">
        <v>68350</v>
      </c>
      <c r="L218" s="228">
        <v>2</v>
      </c>
      <c r="M218" s="229">
        <v>91.13</v>
      </c>
      <c r="N218" s="230">
        <f t="shared" si="3"/>
        <v>182.26</v>
      </c>
      <c r="O218" s="122" t="s">
        <v>73</v>
      </c>
      <c r="P218" s="32"/>
    </row>
    <row r="219" spans="1:16" ht="27" customHeight="1">
      <c r="A219" s="490" t="s">
        <v>82</v>
      </c>
      <c r="B219" s="491"/>
      <c r="C219" s="493" t="s">
        <v>91</v>
      </c>
      <c r="D219" s="494"/>
      <c r="E219" s="423" t="s">
        <v>691</v>
      </c>
      <c r="F219" s="245" t="s">
        <v>691</v>
      </c>
      <c r="G219" s="94" t="s">
        <v>669</v>
      </c>
      <c r="H219" s="236" t="s">
        <v>747</v>
      </c>
      <c r="I219" s="236" t="s">
        <v>747</v>
      </c>
      <c r="J219" s="92"/>
      <c r="K219" s="237">
        <v>68298</v>
      </c>
      <c r="L219" s="228">
        <v>1</v>
      </c>
      <c r="M219" s="229">
        <v>83.11</v>
      </c>
      <c r="N219" s="230">
        <f t="shared" si="3"/>
        <v>83.11</v>
      </c>
      <c r="O219" s="122" t="s">
        <v>73</v>
      </c>
      <c r="P219" s="32"/>
    </row>
    <row r="220" spans="1:16" ht="27" customHeight="1">
      <c r="A220" s="490" t="s">
        <v>82</v>
      </c>
      <c r="B220" s="491"/>
      <c r="C220" s="493" t="s">
        <v>91</v>
      </c>
      <c r="D220" s="494"/>
      <c r="E220" s="423" t="s">
        <v>691</v>
      </c>
      <c r="F220" s="245" t="s">
        <v>691</v>
      </c>
      <c r="G220" s="112" t="s">
        <v>669</v>
      </c>
      <c r="H220" s="246" t="s">
        <v>748</v>
      </c>
      <c r="I220" s="246" t="s">
        <v>748</v>
      </c>
      <c r="J220" s="247"/>
      <c r="K220" s="248">
        <v>47146</v>
      </c>
      <c r="L220" s="249">
        <v>4</v>
      </c>
      <c r="M220" s="250">
        <v>8.2100000000000009</v>
      </c>
      <c r="N220" s="116">
        <f t="shared" si="3"/>
        <v>32.840000000000003</v>
      </c>
      <c r="O220" s="122" t="s">
        <v>73</v>
      </c>
      <c r="P220" s="32"/>
    </row>
    <row r="221" spans="1:16" ht="27" customHeight="1">
      <c r="A221" s="490" t="s">
        <v>82</v>
      </c>
      <c r="B221" s="491"/>
      <c r="C221" s="493" t="s">
        <v>91</v>
      </c>
      <c r="D221" s="494"/>
      <c r="E221" s="423" t="s">
        <v>691</v>
      </c>
      <c r="F221" s="245" t="s">
        <v>691</v>
      </c>
      <c r="G221" s="251" t="s">
        <v>669</v>
      </c>
      <c r="H221" s="246" t="s">
        <v>749</v>
      </c>
      <c r="I221" s="246" t="s">
        <v>749</v>
      </c>
      <c r="J221" s="247"/>
      <c r="K221" s="248">
        <v>47145</v>
      </c>
      <c r="L221" s="249">
        <v>3</v>
      </c>
      <c r="M221" s="250">
        <v>8.2100000000000009</v>
      </c>
      <c r="N221" s="116">
        <f t="shared" si="3"/>
        <v>24.630000000000003</v>
      </c>
      <c r="O221" s="122" t="s">
        <v>73</v>
      </c>
      <c r="P221" s="32"/>
    </row>
    <row r="222" spans="1:16" ht="27" customHeight="1">
      <c r="A222" s="490" t="s">
        <v>82</v>
      </c>
      <c r="B222" s="491"/>
      <c r="C222" s="493" t="s">
        <v>91</v>
      </c>
      <c r="D222" s="494"/>
      <c r="E222" s="423" t="s">
        <v>691</v>
      </c>
      <c r="F222" s="245" t="s">
        <v>691</v>
      </c>
      <c r="G222" s="238" t="s">
        <v>669</v>
      </c>
      <c r="H222" s="236" t="s">
        <v>750</v>
      </c>
      <c r="I222" s="236" t="s">
        <v>750</v>
      </c>
      <c r="J222" s="92"/>
      <c r="K222" s="237">
        <v>47143</v>
      </c>
      <c r="L222" s="228">
        <v>8</v>
      </c>
      <c r="M222" s="229">
        <v>8.2100000000000009</v>
      </c>
      <c r="N222" s="230">
        <f t="shared" si="3"/>
        <v>65.680000000000007</v>
      </c>
      <c r="O222" s="122" t="s">
        <v>73</v>
      </c>
      <c r="P222" s="32"/>
    </row>
    <row r="223" spans="1:16" ht="27" customHeight="1">
      <c r="A223" s="490" t="s">
        <v>82</v>
      </c>
      <c r="B223" s="491"/>
      <c r="C223" s="493" t="s">
        <v>91</v>
      </c>
      <c r="D223" s="494"/>
      <c r="E223" s="423" t="s">
        <v>691</v>
      </c>
      <c r="F223" s="245" t="s">
        <v>691</v>
      </c>
      <c r="G223" s="238" t="s">
        <v>669</v>
      </c>
      <c r="H223" s="236" t="s">
        <v>751</v>
      </c>
      <c r="I223" s="236" t="s">
        <v>751</v>
      </c>
      <c r="J223" s="92"/>
      <c r="K223" s="237">
        <v>47142</v>
      </c>
      <c r="L223" s="228">
        <v>4</v>
      </c>
      <c r="M223" s="229">
        <v>8.2100000000000009</v>
      </c>
      <c r="N223" s="230">
        <f t="shared" si="3"/>
        <v>32.840000000000003</v>
      </c>
      <c r="O223" s="122" t="s">
        <v>73</v>
      </c>
      <c r="P223" s="32"/>
    </row>
    <row r="224" spans="1:16" ht="27" customHeight="1">
      <c r="A224" s="490" t="s">
        <v>82</v>
      </c>
      <c r="B224" s="491"/>
      <c r="C224" s="493" t="s">
        <v>91</v>
      </c>
      <c r="D224" s="494"/>
      <c r="E224" s="423" t="s">
        <v>691</v>
      </c>
      <c r="F224" s="245" t="s">
        <v>691</v>
      </c>
      <c r="G224" s="238" t="s">
        <v>669</v>
      </c>
      <c r="H224" s="236" t="s">
        <v>752</v>
      </c>
      <c r="I224" s="236" t="s">
        <v>752</v>
      </c>
      <c r="J224" s="92"/>
      <c r="K224" s="237">
        <v>47140</v>
      </c>
      <c r="L224" s="228">
        <v>6</v>
      </c>
      <c r="M224" s="229">
        <v>8.2100000000000009</v>
      </c>
      <c r="N224" s="230">
        <f t="shared" si="3"/>
        <v>49.260000000000005</v>
      </c>
      <c r="O224" s="122" t="s">
        <v>73</v>
      </c>
      <c r="P224" s="32"/>
    </row>
    <row r="225" spans="1:16" ht="27" customHeight="1">
      <c r="A225" s="490" t="s">
        <v>82</v>
      </c>
      <c r="B225" s="491"/>
      <c r="C225" s="493" t="s">
        <v>91</v>
      </c>
      <c r="D225" s="494"/>
      <c r="E225" s="423" t="s">
        <v>691</v>
      </c>
      <c r="F225" s="245" t="s">
        <v>691</v>
      </c>
      <c r="G225" s="238" t="s">
        <v>669</v>
      </c>
      <c r="H225" s="236" t="s">
        <v>753</v>
      </c>
      <c r="I225" s="236" t="s">
        <v>753</v>
      </c>
      <c r="J225" s="92"/>
      <c r="K225" s="237">
        <v>47139</v>
      </c>
      <c r="L225" s="228">
        <v>6</v>
      </c>
      <c r="M225" s="229">
        <v>8.2100000000000009</v>
      </c>
      <c r="N225" s="230">
        <f t="shared" si="3"/>
        <v>49.260000000000005</v>
      </c>
      <c r="O225" s="122" t="s">
        <v>73</v>
      </c>
      <c r="P225" s="32"/>
    </row>
    <row r="226" spans="1:16" ht="27" customHeight="1">
      <c r="A226" s="490" t="s">
        <v>82</v>
      </c>
      <c r="B226" s="491"/>
      <c r="C226" s="493" t="s">
        <v>91</v>
      </c>
      <c r="D226" s="494"/>
      <c r="E226" s="423" t="s">
        <v>691</v>
      </c>
      <c r="F226" s="245" t="s">
        <v>691</v>
      </c>
      <c r="G226" s="238" t="s">
        <v>669</v>
      </c>
      <c r="H226" s="236" t="s">
        <v>754</v>
      </c>
      <c r="I226" s="236" t="s">
        <v>754</v>
      </c>
      <c r="J226" s="92"/>
      <c r="K226" s="237">
        <v>64472</v>
      </c>
      <c r="L226" s="228">
        <v>8</v>
      </c>
      <c r="M226" s="229">
        <v>2.16</v>
      </c>
      <c r="N226" s="230">
        <f t="shared" si="3"/>
        <v>17.28</v>
      </c>
      <c r="O226" s="122" t="s">
        <v>73</v>
      </c>
      <c r="P226" s="32"/>
    </row>
    <row r="227" spans="1:16" ht="27" customHeight="1">
      <c r="A227" s="490" t="s">
        <v>82</v>
      </c>
      <c r="B227" s="491"/>
      <c r="C227" s="493" t="s">
        <v>91</v>
      </c>
      <c r="D227" s="494"/>
      <c r="E227" s="423" t="s">
        <v>691</v>
      </c>
      <c r="F227" s="245" t="s">
        <v>691</v>
      </c>
      <c r="G227" s="238" t="s">
        <v>669</v>
      </c>
      <c r="H227" s="236" t="s">
        <v>755</v>
      </c>
      <c r="I227" s="236" t="s">
        <v>755</v>
      </c>
      <c r="J227" s="92"/>
      <c r="K227" s="237">
        <v>61170</v>
      </c>
      <c r="L227" s="228">
        <v>8</v>
      </c>
      <c r="M227" s="229">
        <v>2.16</v>
      </c>
      <c r="N227" s="230">
        <f t="shared" si="3"/>
        <v>17.28</v>
      </c>
      <c r="O227" s="122" t="s">
        <v>73</v>
      </c>
      <c r="P227" s="32"/>
    </row>
    <row r="228" spans="1:16" ht="27" customHeight="1">
      <c r="A228" s="490" t="s">
        <v>82</v>
      </c>
      <c r="B228" s="491"/>
      <c r="C228" s="493" t="s">
        <v>91</v>
      </c>
      <c r="D228" s="494"/>
      <c r="E228" s="423" t="s">
        <v>691</v>
      </c>
      <c r="F228" s="245" t="s">
        <v>691</v>
      </c>
      <c r="G228" s="238" t="s">
        <v>669</v>
      </c>
      <c r="H228" s="236" t="s">
        <v>756</v>
      </c>
      <c r="I228" s="236" t="s">
        <v>756</v>
      </c>
      <c r="J228" s="92"/>
      <c r="K228" s="237">
        <v>61182</v>
      </c>
      <c r="L228" s="228">
        <v>8</v>
      </c>
      <c r="M228" s="229">
        <v>2.9</v>
      </c>
      <c r="N228" s="230">
        <f t="shared" si="3"/>
        <v>23.2</v>
      </c>
      <c r="O228" s="122" t="s">
        <v>73</v>
      </c>
      <c r="P228" s="32"/>
    </row>
    <row r="229" spans="1:16" ht="27" customHeight="1">
      <c r="A229" s="490" t="s">
        <v>82</v>
      </c>
      <c r="B229" s="491"/>
      <c r="C229" s="493" t="s">
        <v>91</v>
      </c>
      <c r="D229" s="494"/>
      <c r="E229" s="423" t="s">
        <v>691</v>
      </c>
      <c r="F229" s="245" t="s">
        <v>691</v>
      </c>
      <c r="G229" s="238" t="s">
        <v>669</v>
      </c>
      <c r="H229" s="236" t="s">
        <v>757</v>
      </c>
      <c r="I229" s="236" t="s">
        <v>757</v>
      </c>
      <c r="J229" s="92"/>
      <c r="K229" s="237">
        <v>61180</v>
      </c>
      <c r="L229" s="228">
        <v>8</v>
      </c>
      <c r="M229" s="229">
        <v>2.9</v>
      </c>
      <c r="N229" s="230">
        <f t="shared" si="3"/>
        <v>23.2</v>
      </c>
      <c r="O229" s="122" t="s">
        <v>73</v>
      </c>
      <c r="P229" s="32"/>
    </row>
    <row r="230" spans="1:16" ht="27" customHeight="1">
      <c r="A230" s="490" t="s">
        <v>82</v>
      </c>
      <c r="B230" s="491"/>
      <c r="C230" s="493" t="s">
        <v>91</v>
      </c>
      <c r="D230" s="494"/>
      <c r="E230" s="423" t="s">
        <v>691</v>
      </c>
      <c r="F230" s="245" t="s">
        <v>691</v>
      </c>
      <c r="G230" s="238" t="s">
        <v>680</v>
      </c>
      <c r="H230" s="236" t="s">
        <v>758</v>
      </c>
      <c r="I230" s="236" t="s">
        <v>758</v>
      </c>
      <c r="J230" s="92"/>
      <c r="K230" s="237" t="s">
        <v>808</v>
      </c>
      <c r="L230" s="228">
        <v>24</v>
      </c>
      <c r="M230" s="229">
        <v>23.11</v>
      </c>
      <c r="N230" s="230">
        <f t="shared" si="3"/>
        <v>554.64</v>
      </c>
      <c r="O230" s="122" t="s">
        <v>73</v>
      </c>
      <c r="P230" s="32"/>
    </row>
    <row r="231" spans="1:16" ht="27" customHeight="1">
      <c r="A231" s="490" t="s">
        <v>82</v>
      </c>
      <c r="B231" s="491"/>
      <c r="C231" s="493" t="s">
        <v>91</v>
      </c>
      <c r="D231" s="494"/>
      <c r="E231" s="423" t="s">
        <v>691</v>
      </c>
      <c r="F231" s="245" t="s">
        <v>691</v>
      </c>
      <c r="G231" s="238" t="s">
        <v>680</v>
      </c>
      <c r="H231" s="236" t="s">
        <v>759</v>
      </c>
      <c r="I231" s="236" t="s">
        <v>759</v>
      </c>
      <c r="J231" s="92"/>
      <c r="K231" s="237" t="s">
        <v>809</v>
      </c>
      <c r="L231" s="228">
        <v>3</v>
      </c>
      <c r="M231" s="229">
        <v>47.95</v>
      </c>
      <c r="N231" s="230">
        <f t="shared" si="3"/>
        <v>143.85000000000002</v>
      </c>
      <c r="O231" s="122" t="s">
        <v>73</v>
      </c>
      <c r="P231" s="32"/>
    </row>
    <row r="232" spans="1:16" ht="27" customHeight="1">
      <c r="A232" s="490" t="s">
        <v>82</v>
      </c>
      <c r="B232" s="491"/>
      <c r="C232" s="493" t="s">
        <v>91</v>
      </c>
      <c r="D232" s="494"/>
      <c r="E232" s="423" t="s">
        <v>691</v>
      </c>
      <c r="F232" s="245" t="s">
        <v>691</v>
      </c>
      <c r="G232" s="238" t="s">
        <v>681</v>
      </c>
      <c r="H232" s="236" t="s">
        <v>760</v>
      </c>
      <c r="I232" s="236" t="s">
        <v>760</v>
      </c>
      <c r="J232" s="92"/>
      <c r="K232" s="237" t="s">
        <v>810</v>
      </c>
      <c r="L232" s="228">
        <v>12</v>
      </c>
      <c r="M232" s="229">
        <v>32.700000000000003</v>
      </c>
      <c r="N232" s="230">
        <f t="shared" si="3"/>
        <v>392.40000000000003</v>
      </c>
      <c r="O232" s="122" t="s">
        <v>73</v>
      </c>
      <c r="P232" s="32"/>
    </row>
    <row r="233" spans="1:16" ht="27" customHeight="1">
      <c r="A233" s="490" t="s">
        <v>82</v>
      </c>
      <c r="B233" s="491"/>
      <c r="C233" s="493" t="s">
        <v>91</v>
      </c>
      <c r="D233" s="494"/>
      <c r="E233" s="423" t="s">
        <v>691</v>
      </c>
      <c r="F233" s="245" t="s">
        <v>691</v>
      </c>
      <c r="G233" s="238" t="s">
        <v>682</v>
      </c>
      <c r="H233" s="236" t="s">
        <v>761</v>
      </c>
      <c r="I233" s="236" t="s">
        <v>761</v>
      </c>
      <c r="J233" s="92"/>
      <c r="K233" s="237" t="s">
        <v>811</v>
      </c>
      <c r="L233" s="228">
        <v>2</v>
      </c>
      <c r="M233" s="229">
        <v>408.32</v>
      </c>
      <c r="N233" s="230">
        <f t="shared" si="3"/>
        <v>816.64</v>
      </c>
      <c r="O233" s="122" t="s">
        <v>73</v>
      </c>
      <c r="P233" s="32"/>
    </row>
    <row r="234" spans="1:16" ht="27" customHeight="1">
      <c r="A234" s="490" t="s">
        <v>82</v>
      </c>
      <c r="B234" s="491"/>
      <c r="C234" s="493" t="s">
        <v>91</v>
      </c>
      <c r="D234" s="494"/>
      <c r="E234" s="423" t="s">
        <v>691</v>
      </c>
      <c r="F234" s="245" t="s">
        <v>691</v>
      </c>
      <c r="G234" s="238" t="s">
        <v>682</v>
      </c>
      <c r="H234" s="236" t="s">
        <v>762</v>
      </c>
      <c r="I234" s="236" t="s">
        <v>762</v>
      </c>
      <c r="J234" s="92"/>
      <c r="K234" s="239">
        <v>203</v>
      </c>
      <c r="L234" s="228">
        <v>1</v>
      </c>
      <c r="M234" s="229">
        <v>621.47</v>
      </c>
      <c r="N234" s="230">
        <f t="shared" si="3"/>
        <v>621.47</v>
      </c>
      <c r="O234" s="122" t="s">
        <v>73</v>
      </c>
      <c r="P234" s="32"/>
    </row>
    <row r="235" spans="1:16" ht="27" customHeight="1">
      <c r="A235" s="490" t="s">
        <v>82</v>
      </c>
      <c r="B235" s="491"/>
      <c r="C235" s="493" t="s">
        <v>91</v>
      </c>
      <c r="D235" s="494"/>
      <c r="E235" s="423" t="s">
        <v>691</v>
      </c>
      <c r="F235" s="245" t="s">
        <v>691</v>
      </c>
      <c r="G235" s="238" t="s">
        <v>682</v>
      </c>
      <c r="H235" s="236" t="s">
        <v>763</v>
      </c>
      <c r="I235" s="236" t="s">
        <v>763</v>
      </c>
      <c r="J235" s="92"/>
      <c r="K235" s="239" t="s">
        <v>812</v>
      </c>
      <c r="L235" s="228">
        <v>2</v>
      </c>
      <c r="M235" s="229">
        <v>159.63</v>
      </c>
      <c r="N235" s="230">
        <f t="shared" si="3"/>
        <v>319.26</v>
      </c>
      <c r="O235" s="122" t="s">
        <v>73</v>
      </c>
      <c r="P235" s="32"/>
    </row>
    <row r="236" spans="1:16" ht="27" customHeight="1">
      <c r="A236" s="490" t="s">
        <v>82</v>
      </c>
      <c r="B236" s="491"/>
      <c r="C236" s="493" t="s">
        <v>91</v>
      </c>
      <c r="D236" s="494"/>
      <c r="E236" s="423" t="s">
        <v>691</v>
      </c>
      <c r="F236" s="245" t="s">
        <v>691</v>
      </c>
      <c r="G236" s="238" t="s">
        <v>669</v>
      </c>
      <c r="H236" s="236" t="s">
        <v>764</v>
      </c>
      <c r="I236" s="236" t="s">
        <v>764</v>
      </c>
      <c r="J236" s="92"/>
      <c r="K236" s="239" t="s">
        <v>813</v>
      </c>
      <c r="L236" s="228">
        <v>1</v>
      </c>
      <c r="M236" s="229">
        <v>430.62</v>
      </c>
      <c r="N236" s="230">
        <f t="shared" si="3"/>
        <v>430.62</v>
      </c>
      <c r="O236" s="122" t="s">
        <v>73</v>
      </c>
      <c r="P236" s="32"/>
    </row>
    <row r="237" spans="1:16" ht="27" customHeight="1">
      <c r="A237" s="490" t="s">
        <v>82</v>
      </c>
      <c r="B237" s="491"/>
      <c r="C237" s="493" t="s">
        <v>91</v>
      </c>
      <c r="D237" s="494"/>
      <c r="E237" s="423" t="s">
        <v>691</v>
      </c>
      <c r="F237" s="245" t="s">
        <v>691</v>
      </c>
      <c r="G237" s="238" t="s">
        <v>669</v>
      </c>
      <c r="H237" s="236" t="s">
        <v>765</v>
      </c>
      <c r="I237" s="236" t="s">
        <v>765</v>
      </c>
      <c r="J237" s="92"/>
      <c r="K237" s="239">
        <v>15203</v>
      </c>
      <c r="L237" s="228">
        <v>1</v>
      </c>
      <c r="M237" s="229">
        <v>363.54</v>
      </c>
      <c r="N237" s="230">
        <f t="shared" si="3"/>
        <v>363.54</v>
      </c>
      <c r="O237" s="122" t="s">
        <v>73</v>
      </c>
      <c r="P237" s="32"/>
    </row>
    <row r="238" spans="1:16" ht="27" customHeight="1">
      <c r="A238" s="490" t="s">
        <v>82</v>
      </c>
      <c r="B238" s="491"/>
      <c r="C238" s="493" t="s">
        <v>91</v>
      </c>
      <c r="D238" s="494"/>
      <c r="E238" s="423" t="s">
        <v>691</v>
      </c>
      <c r="F238" s="245" t="s">
        <v>691</v>
      </c>
      <c r="G238" s="238" t="s">
        <v>669</v>
      </c>
      <c r="H238" s="236" t="s">
        <v>766</v>
      </c>
      <c r="I238" s="236" t="s">
        <v>766</v>
      </c>
      <c r="J238" s="92"/>
      <c r="K238" s="239" t="s">
        <v>814</v>
      </c>
      <c r="L238" s="228">
        <v>1</v>
      </c>
      <c r="M238" s="229">
        <v>128.16</v>
      </c>
      <c r="N238" s="230">
        <f t="shared" si="3"/>
        <v>128.16</v>
      </c>
      <c r="O238" s="122" t="s">
        <v>73</v>
      </c>
      <c r="P238" s="32"/>
    </row>
    <row r="239" spans="1:16" ht="27" customHeight="1">
      <c r="A239" s="490" t="s">
        <v>82</v>
      </c>
      <c r="B239" s="491"/>
      <c r="C239" s="493" t="s">
        <v>91</v>
      </c>
      <c r="D239" s="494"/>
      <c r="E239" s="423" t="s">
        <v>691</v>
      </c>
      <c r="F239" s="245" t="s">
        <v>691</v>
      </c>
      <c r="G239" s="238" t="s">
        <v>678</v>
      </c>
      <c r="H239" s="236" t="s">
        <v>767</v>
      </c>
      <c r="I239" s="236" t="s">
        <v>767</v>
      </c>
      <c r="J239" s="92"/>
      <c r="K239" s="239" t="s">
        <v>815</v>
      </c>
      <c r="L239" s="228">
        <v>2</v>
      </c>
      <c r="M239" s="229">
        <v>13.46</v>
      </c>
      <c r="N239" s="230">
        <f t="shared" si="3"/>
        <v>26.92</v>
      </c>
      <c r="O239" s="122" t="s">
        <v>73</v>
      </c>
      <c r="P239" s="32"/>
    </row>
    <row r="240" spans="1:16" ht="27" customHeight="1">
      <c r="A240" s="490" t="s">
        <v>82</v>
      </c>
      <c r="B240" s="491"/>
      <c r="C240" s="493" t="s">
        <v>91</v>
      </c>
      <c r="D240" s="494"/>
      <c r="E240" s="423" t="s">
        <v>691</v>
      </c>
      <c r="F240" s="245" t="s">
        <v>691</v>
      </c>
      <c r="G240" s="238" t="s">
        <v>683</v>
      </c>
      <c r="H240" s="236" t="s">
        <v>768</v>
      </c>
      <c r="I240" s="236" t="s">
        <v>768</v>
      </c>
      <c r="J240" s="92"/>
      <c r="K240" s="239" t="s">
        <v>816</v>
      </c>
      <c r="L240" s="228">
        <v>12</v>
      </c>
      <c r="M240" s="229">
        <v>5.74</v>
      </c>
      <c r="N240" s="230">
        <f t="shared" si="3"/>
        <v>68.88</v>
      </c>
      <c r="O240" s="122" t="s">
        <v>73</v>
      </c>
      <c r="P240" s="32"/>
    </row>
    <row r="241" spans="1:16" ht="27" customHeight="1">
      <c r="A241" s="490" t="s">
        <v>82</v>
      </c>
      <c r="B241" s="491"/>
      <c r="C241" s="493" t="s">
        <v>91</v>
      </c>
      <c r="D241" s="494"/>
      <c r="E241" s="423" t="s">
        <v>691</v>
      </c>
      <c r="F241" s="245" t="s">
        <v>691</v>
      </c>
      <c r="G241" s="238" t="s">
        <v>683</v>
      </c>
      <c r="H241" s="236" t="s">
        <v>769</v>
      </c>
      <c r="I241" s="236" t="s">
        <v>769</v>
      </c>
      <c r="J241" s="92"/>
      <c r="K241" s="239" t="s">
        <v>817</v>
      </c>
      <c r="L241" s="228">
        <v>12</v>
      </c>
      <c r="M241" s="229">
        <v>4.6399999999999997</v>
      </c>
      <c r="N241" s="230">
        <f t="shared" si="3"/>
        <v>55.679999999999993</v>
      </c>
      <c r="O241" s="122" t="s">
        <v>73</v>
      </c>
      <c r="P241" s="32"/>
    </row>
    <row r="242" spans="1:16" ht="27" customHeight="1">
      <c r="A242" s="490" t="s">
        <v>82</v>
      </c>
      <c r="B242" s="491"/>
      <c r="C242" s="493" t="s">
        <v>91</v>
      </c>
      <c r="D242" s="494"/>
      <c r="E242" s="423" t="s">
        <v>691</v>
      </c>
      <c r="F242" s="245" t="s">
        <v>691</v>
      </c>
      <c r="G242" s="238" t="s">
        <v>683</v>
      </c>
      <c r="H242" s="236" t="s">
        <v>770</v>
      </c>
      <c r="I242" s="236" t="s">
        <v>770</v>
      </c>
      <c r="J242" s="92"/>
      <c r="K242" s="239" t="s">
        <v>818</v>
      </c>
      <c r="L242" s="228">
        <v>6</v>
      </c>
      <c r="M242" s="229">
        <v>4.6399999999999997</v>
      </c>
      <c r="N242" s="230">
        <f t="shared" si="3"/>
        <v>27.839999999999996</v>
      </c>
      <c r="O242" s="122" t="s">
        <v>73</v>
      </c>
      <c r="P242" s="32"/>
    </row>
    <row r="243" spans="1:16" ht="27" customHeight="1">
      <c r="A243" s="490" t="s">
        <v>82</v>
      </c>
      <c r="B243" s="491"/>
      <c r="C243" s="493" t="s">
        <v>59</v>
      </c>
      <c r="D243" s="494"/>
      <c r="E243" s="423" t="s">
        <v>691</v>
      </c>
      <c r="F243" s="245" t="s">
        <v>691</v>
      </c>
      <c r="G243" s="238" t="s">
        <v>684</v>
      </c>
      <c r="H243" s="236" t="s">
        <v>771</v>
      </c>
      <c r="I243" s="236" t="s">
        <v>771</v>
      </c>
      <c r="J243" s="92"/>
      <c r="K243" s="239" t="s">
        <v>819</v>
      </c>
      <c r="L243" s="228">
        <v>6</v>
      </c>
      <c r="M243" s="229">
        <v>700.12</v>
      </c>
      <c r="N243" s="230">
        <f t="shared" si="3"/>
        <v>4200.72</v>
      </c>
      <c r="O243" s="122" t="s">
        <v>73</v>
      </c>
      <c r="P243" s="32"/>
    </row>
    <row r="244" spans="1:16" ht="27" customHeight="1">
      <c r="A244" s="490" t="s">
        <v>82</v>
      </c>
      <c r="B244" s="491"/>
      <c r="C244" s="493" t="s">
        <v>59</v>
      </c>
      <c r="D244" s="494"/>
      <c r="E244" s="423" t="s">
        <v>691</v>
      </c>
      <c r="F244" s="245" t="s">
        <v>691</v>
      </c>
      <c r="G244" s="238" t="s">
        <v>685</v>
      </c>
      <c r="H244" s="236" t="s">
        <v>772</v>
      </c>
      <c r="I244" s="236" t="s">
        <v>772</v>
      </c>
      <c r="J244" s="92"/>
      <c r="K244" s="239" t="s">
        <v>820</v>
      </c>
      <c r="L244" s="228">
        <v>4</v>
      </c>
      <c r="M244" s="229">
        <v>601.48</v>
      </c>
      <c r="N244" s="230">
        <f t="shared" si="3"/>
        <v>2405.92</v>
      </c>
      <c r="O244" s="122" t="s">
        <v>73</v>
      </c>
      <c r="P244" s="32"/>
    </row>
    <row r="245" spans="1:16" ht="27" customHeight="1">
      <c r="A245" s="490" t="s">
        <v>82</v>
      </c>
      <c r="B245" s="491"/>
      <c r="C245" s="493" t="s">
        <v>91</v>
      </c>
      <c r="D245" s="494"/>
      <c r="E245" s="423" t="s">
        <v>691</v>
      </c>
      <c r="F245" s="245" t="s">
        <v>691</v>
      </c>
      <c r="G245" s="238" t="s">
        <v>686</v>
      </c>
      <c r="H245" s="236" t="s">
        <v>773</v>
      </c>
      <c r="I245" s="236" t="s">
        <v>773</v>
      </c>
      <c r="J245" s="92"/>
      <c r="K245" s="239" t="s">
        <v>821</v>
      </c>
      <c r="L245" s="249">
        <v>4</v>
      </c>
      <c r="M245" s="250">
        <v>40.42</v>
      </c>
      <c r="N245" s="116">
        <f t="shared" si="3"/>
        <v>161.68</v>
      </c>
      <c r="O245" s="122" t="s">
        <v>73</v>
      </c>
      <c r="P245" s="32"/>
    </row>
    <row r="246" spans="1:16" ht="27" customHeight="1">
      <c r="A246" s="490" t="s">
        <v>82</v>
      </c>
      <c r="B246" s="491"/>
      <c r="C246" s="493" t="s">
        <v>91</v>
      </c>
      <c r="D246" s="494"/>
      <c r="E246" s="423" t="s">
        <v>691</v>
      </c>
      <c r="F246" s="245" t="s">
        <v>691</v>
      </c>
      <c r="G246" s="240" t="s">
        <v>687</v>
      </c>
      <c r="H246" s="241" t="s">
        <v>774</v>
      </c>
      <c r="I246" s="241" t="s">
        <v>774</v>
      </c>
      <c r="J246" s="92"/>
      <c r="K246" s="242" t="s">
        <v>822</v>
      </c>
      <c r="L246" s="249">
        <v>1</v>
      </c>
      <c r="M246" s="250">
        <v>140.76</v>
      </c>
      <c r="N246" s="116">
        <f t="shared" si="3"/>
        <v>140.76</v>
      </c>
      <c r="O246" s="122" t="s">
        <v>73</v>
      </c>
      <c r="P246" s="32"/>
    </row>
    <row r="247" spans="1:16" ht="27" customHeight="1">
      <c r="A247" s="490" t="s">
        <v>82</v>
      </c>
      <c r="B247" s="491"/>
      <c r="C247" s="493" t="s">
        <v>91</v>
      </c>
      <c r="D247" s="494"/>
      <c r="E247" s="423" t="s">
        <v>691</v>
      </c>
      <c r="F247" s="245" t="s">
        <v>691</v>
      </c>
      <c r="G247" s="238" t="s">
        <v>688</v>
      </c>
      <c r="H247" s="236" t="s">
        <v>775</v>
      </c>
      <c r="I247" s="236" t="s">
        <v>775</v>
      </c>
      <c r="J247" s="92"/>
      <c r="K247" s="239" t="s">
        <v>823</v>
      </c>
      <c r="L247" s="249">
        <v>1</v>
      </c>
      <c r="M247" s="250">
        <v>2.14</v>
      </c>
      <c r="N247" s="116">
        <f t="shared" si="3"/>
        <v>2.14</v>
      </c>
      <c r="O247" s="122" t="s">
        <v>73</v>
      </c>
      <c r="P247" s="32"/>
    </row>
    <row r="248" spans="1:16" ht="27" customHeight="1">
      <c r="A248" s="490" t="s">
        <v>82</v>
      </c>
      <c r="B248" s="491"/>
      <c r="C248" s="493" t="s">
        <v>91</v>
      </c>
      <c r="D248" s="494"/>
      <c r="E248" s="423" t="s">
        <v>691</v>
      </c>
      <c r="F248" s="245" t="s">
        <v>691</v>
      </c>
      <c r="G248" s="238" t="s">
        <v>688</v>
      </c>
      <c r="H248" s="236" t="s">
        <v>776</v>
      </c>
      <c r="I248" s="236" t="s">
        <v>776</v>
      </c>
      <c r="J248" s="92"/>
      <c r="K248" s="239" t="s">
        <v>824</v>
      </c>
      <c r="L248" s="249">
        <v>12</v>
      </c>
      <c r="M248" s="250">
        <v>13.77</v>
      </c>
      <c r="N248" s="116">
        <f t="shared" si="3"/>
        <v>165.24</v>
      </c>
      <c r="O248" s="122" t="s">
        <v>73</v>
      </c>
      <c r="P248" s="32"/>
    </row>
    <row r="249" spans="1:16" ht="27" customHeight="1">
      <c r="A249" s="490" t="s">
        <v>82</v>
      </c>
      <c r="B249" s="491"/>
      <c r="C249" s="493" t="s">
        <v>91</v>
      </c>
      <c r="D249" s="494"/>
      <c r="E249" s="423" t="s">
        <v>691</v>
      </c>
      <c r="F249" s="245" t="s">
        <v>691</v>
      </c>
      <c r="G249" s="101" t="s">
        <v>688</v>
      </c>
      <c r="H249" s="236" t="s">
        <v>777</v>
      </c>
      <c r="I249" s="236" t="s">
        <v>777</v>
      </c>
      <c r="J249" s="92"/>
      <c r="K249" s="239" t="s">
        <v>825</v>
      </c>
      <c r="L249" s="228">
        <v>12</v>
      </c>
      <c r="M249" s="229">
        <v>11.35</v>
      </c>
      <c r="N249" s="230">
        <f t="shared" si="3"/>
        <v>136.19999999999999</v>
      </c>
      <c r="O249" s="122" t="s">
        <v>73</v>
      </c>
      <c r="P249" s="32"/>
    </row>
    <row r="250" spans="1:16" ht="27" customHeight="1">
      <c r="A250" s="490" t="s">
        <v>82</v>
      </c>
      <c r="B250" s="491"/>
      <c r="C250" s="493" t="s">
        <v>91</v>
      </c>
      <c r="D250" s="494"/>
      <c r="E250" s="423" t="s">
        <v>691</v>
      </c>
      <c r="F250" s="245" t="s">
        <v>691</v>
      </c>
      <c r="G250" s="101" t="s">
        <v>688</v>
      </c>
      <c r="H250" s="236" t="s">
        <v>778</v>
      </c>
      <c r="I250" s="236" t="s">
        <v>778</v>
      </c>
      <c r="J250" s="92"/>
      <c r="K250" s="239" t="s">
        <v>826</v>
      </c>
      <c r="L250" s="228">
        <v>12</v>
      </c>
      <c r="M250" s="229">
        <v>7.92</v>
      </c>
      <c r="N250" s="230">
        <f t="shared" si="3"/>
        <v>95.039999999999992</v>
      </c>
      <c r="O250" s="122" t="s">
        <v>73</v>
      </c>
      <c r="P250" s="32"/>
    </row>
    <row r="251" spans="1:16" ht="27" customHeight="1">
      <c r="A251" s="490" t="s">
        <v>82</v>
      </c>
      <c r="B251" s="491"/>
      <c r="C251" s="493" t="s">
        <v>91</v>
      </c>
      <c r="D251" s="494"/>
      <c r="E251" s="423" t="s">
        <v>691</v>
      </c>
      <c r="F251" s="245" t="s">
        <v>691</v>
      </c>
      <c r="G251" s="94" t="s">
        <v>688</v>
      </c>
      <c r="H251" s="236" t="s">
        <v>779</v>
      </c>
      <c r="I251" s="236" t="s">
        <v>779</v>
      </c>
      <c r="J251" s="92"/>
      <c r="K251" s="239" t="s">
        <v>827</v>
      </c>
      <c r="L251" s="228">
        <v>12</v>
      </c>
      <c r="M251" s="229">
        <v>6.17</v>
      </c>
      <c r="N251" s="230">
        <f t="shared" si="3"/>
        <v>74.039999999999992</v>
      </c>
      <c r="O251" s="122" t="s">
        <v>73</v>
      </c>
      <c r="P251" s="32"/>
    </row>
    <row r="252" spans="1:16" ht="27" customHeight="1">
      <c r="A252" s="490" t="s">
        <v>82</v>
      </c>
      <c r="B252" s="491"/>
      <c r="C252" s="493" t="s">
        <v>91</v>
      </c>
      <c r="D252" s="494"/>
      <c r="E252" s="423" t="s">
        <v>691</v>
      </c>
      <c r="F252" s="245" t="s">
        <v>691</v>
      </c>
      <c r="G252" s="94" t="s">
        <v>688</v>
      </c>
      <c r="H252" s="236" t="s">
        <v>780</v>
      </c>
      <c r="I252" s="236" t="s">
        <v>780</v>
      </c>
      <c r="J252" s="92"/>
      <c r="K252" s="239" t="s">
        <v>828</v>
      </c>
      <c r="L252" s="228">
        <v>16</v>
      </c>
      <c r="M252" s="229">
        <v>5.98</v>
      </c>
      <c r="N252" s="230">
        <f t="shared" si="3"/>
        <v>95.68</v>
      </c>
      <c r="O252" s="122" t="s">
        <v>73</v>
      </c>
      <c r="P252" s="32"/>
    </row>
    <row r="253" spans="1:16" ht="27" customHeight="1">
      <c r="A253" s="490" t="s">
        <v>82</v>
      </c>
      <c r="B253" s="491"/>
      <c r="C253" s="493" t="s">
        <v>91</v>
      </c>
      <c r="D253" s="494"/>
      <c r="E253" s="423" t="s">
        <v>691</v>
      </c>
      <c r="F253" s="245" t="s">
        <v>691</v>
      </c>
      <c r="G253" s="94" t="s">
        <v>688</v>
      </c>
      <c r="H253" s="236" t="s">
        <v>781</v>
      </c>
      <c r="I253" s="236" t="s">
        <v>781</v>
      </c>
      <c r="J253" s="92"/>
      <c r="K253" s="239" t="s">
        <v>829</v>
      </c>
      <c r="L253" s="228">
        <v>16</v>
      </c>
      <c r="M253" s="229">
        <v>5.12</v>
      </c>
      <c r="N253" s="230">
        <f t="shared" si="3"/>
        <v>81.92</v>
      </c>
      <c r="O253" s="122" t="s">
        <v>73</v>
      </c>
      <c r="P253" s="32"/>
    </row>
    <row r="254" spans="1:16" ht="27" customHeight="1">
      <c r="A254" s="490" t="s">
        <v>82</v>
      </c>
      <c r="B254" s="491"/>
      <c r="C254" s="493" t="s">
        <v>91</v>
      </c>
      <c r="D254" s="494"/>
      <c r="E254" s="423" t="s">
        <v>691</v>
      </c>
      <c r="F254" s="245" t="s">
        <v>691</v>
      </c>
      <c r="G254" s="94" t="s">
        <v>688</v>
      </c>
      <c r="H254" s="236" t="s">
        <v>782</v>
      </c>
      <c r="I254" s="236" t="s">
        <v>782</v>
      </c>
      <c r="J254" s="92"/>
      <c r="K254" s="239" t="s">
        <v>828</v>
      </c>
      <c r="L254" s="228">
        <v>8</v>
      </c>
      <c r="M254" s="229">
        <v>5.12</v>
      </c>
      <c r="N254" s="230">
        <f t="shared" si="3"/>
        <v>40.96</v>
      </c>
      <c r="O254" s="122" t="s">
        <v>73</v>
      </c>
      <c r="P254" s="32"/>
    </row>
    <row r="255" spans="1:16" ht="27" customHeight="1">
      <c r="A255" s="490" t="s">
        <v>82</v>
      </c>
      <c r="B255" s="491"/>
      <c r="C255" s="493" t="s">
        <v>91</v>
      </c>
      <c r="D255" s="494"/>
      <c r="E255" s="423" t="s">
        <v>691</v>
      </c>
      <c r="F255" s="245" t="s">
        <v>691</v>
      </c>
      <c r="G255" s="94" t="s">
        <v>688</v>
      </c>
      <c r="H255" s="236" t="s">
        <v>783</v>
      </c>
      <c r="I255" s="236" t="s">
        <v>783</v>
      </c>
      <c r="J255" s="92"/>
      <c r="K255" s="239" t="s">
        <v>828</v>
      </c>
      <c r="L255" s="228">
        <v>8</v>
      </c>
      <c r="M255" s="229">
        <v>4.43</v>
      </c>
      <c r="N255" s="230">
        <f t="shared" si="3"/>
        <v>35.44</v>
      </c>
      <c r="O255" s="122" t="s">
        <v>73</v>
      </c>
      <c r="P255" s="32"/>
    </row>
    <row r="256" spans="1:16" ht="27" customHeight="1">
      <c r="A256" s="490" t="s">
        <v>82</v>
      </c>
      <c r="B256" s="491"/>
      <c r="C256" s="493" t="s">
        <v>91</v>
      </c>
      <c r="D256" s="494"/>
      <c r="E256" s="423" t="s">
        <v>691</v>
      </c>
      <c r="F256" s="245" t="s">
        <v>691</v>
      </c>
      <c r="G256" s="94" t="s">
        <v>688</v>
      </c>
      <c r="H256" s="236" t="s">
        <v>784</v>
      </c>
      <c r="I256" s="236" t="s">
        <v>784</v>
      </c>
      <c r="J256" s="92"/>
      <c r="K256" s="239" t="s">
        <v>828</v>
      </c>
      <c r="L256" s="228">
        <v>8</v>
      </c>
      <c r="M256" s="229">
        <v>4.1399999999999997</v>
      </c>
      <c r="N256" s="230">
        <f t="shared" si="3"/>
        <v>33.119999999999997</v>
      </c>
      <c r="O256" s="122" t="s">
        <v>73</v>
      </c>
      <c r="P256" s="32"/>
    </row>
    <row r="257" spans="1:16" ht="27" customHeight="1">
      <c r="A257" s="490" t="s">
        <v>82</v>
      </c>
      <c r="B257" s="491"/>
      <c r="C257" s="493" t="s">
        <v>91</v>
      </c>
      <c r="D257" s="494"/>
      <c r="E257" s="423" t="s">
        <v>691</v>
      </c>
      <c r="F257" s="245" t="s">
        <v>691</v>
      </c>
      <c r="G257" s="94" t="s">
        <v>688</v>
      </c>
      <c r="H257" s="236" t="s">
        <v>785</v>
      </c>
      <c r="I257" s="236" t="s">
        <v>785</v>
      </c>
      <c r="J257" s="92"/>
      <c r="K257" s="239" t="s">
        <v>828</v>
      </c>
      <c r="L257" s="228">
        <v>8</v>
      </c>
      <c r="M257" s="229">
        <v>3.09</v>
      </c>
      <c r="N257" s="230">
        <f t="shared" si="3"/>
        <v>24.72</v>
      </c>
      <c r="O257" s="122" t="s">
        <v>73</v>
      </c>
      <c r="P257" s="32"/>
    </row>
    <row r="258" spans="1:16" ht="27" customHeight="1">
      <c r="A258" s="490" t="s">
        <v>82</v>
      </c>
      <c r="B258" s="491"/>
      <c r="C258" s="493" t="s">
        <v>91</v>
      </c>
      <c r="D258" s="494"/>
      <c r="E258" s="423" t="s">
        <v>691</v>
      </c>
      <c r="F258" s="245" t="s">
        <v>691</v>
      </c>
      <c r="G258" s="94" t="s">
        <v>688</v>
      </c>
      <c r="H258" s="236" t="s">
        <v>786</v>
      </c>
      <c r="I258" s="236" t="s">
        <v>786</v>
      </c>
      <c r="J258" s="92"/>
      <c r="K258" s="239" t="s">
        <v>830</v>
      </c>
      <c r="L258" s="228">
        <v>12</v>
      </c>
      <c r="M258" s="229">
        <v>7.52</v>
      </c>
      <c r="N258" s="230">
        <f t="shared" si="3"/>
        <v>90.24</v>
      </c>
      <c r="O258" s="122" t="s">
        <v>73</v>
      </c>
      <c r="P258" s="32"/>
    </row>
    <row r="259" spans="1:16" ht="27" customHeight="1">
      <c r="A259" s="490" t="s">
        <v>82</v>
      </c>
      <c r="B259" s="491"/>
      <c r="C259" s="493" t="s">
        <v>91</v>
      </c>
      <c r="D259" s="494"/>
      <c r="E259" s="423" t="s">
        <v>691</v>
      </c>
      <c r="F259" s="245" t="s">
        <v>691</v>
      </c>
      <c r="G259" s="94" t="s">
        <v>688</v>
      </c>
      <c r="H259" s="236" t="s">
        <v>787</v>
      </c>
      <c r="I259" s="236" t="s">
        <v>787</v>
      </c>
      <c r="J259" s="92"/>
      <c r="K259" s="239" t="s">
        <v>831</v>
      </c>
      <c r="L259" s="228">
        <v>12</v>
      </c>
      <c r="M259" s="229">
        <v>3.93</v>
      </c>
      <c r="N259" s="230">
        <f t="shared" si="3"/>
        <v>47.160000000000004</v>
      </c>
      <c r="O259" s="122" t="s">
        <v>73</v>
      </c>
      <c r="P259" s="32"/>
    </row>
    <row r="260" spans="1:16" ht="27" customHeight="1">
      <c r="A260" s="490" t="s">
        <v>82</v>
      </c>
      <c r="B260" s="491"/>
      <c r="C260" s="493" t="s">
        <v>91</v>
      </c>
      <c r="D260" s="494"/>
      <c r="E260" s="423" t="s">
        <v>691</v>
      </c>
      <c r="F260" s="245" t="s">
        <v>691</v>
      </c>
      <c r="G260" s="94" t="s">
        <v>688</v>
      </c>
      <c r="H260" s="236" t="s">
        <v>788</v>
      </c>
      <c r="I260" s="236" t="s">
        <v>788</v>
      </c>
      <c r="J260" s="92"/>
      <c r="K260" s="239" t="s">
        <v>832</v>
      </c>
      <c r="L260" s="228">
        <v>16</v>
      </c>
      <c r="M260" s="229">
        <v>2.88</v>
      </c>
      <c r="N260" s="230">
        <f t="shared" si="3"/>
        <v>46.08</v>
      </c>
      <c r="O260" s="122" t="s">
        <v>73</v>
      </c>
      <c r="P260" s="32"/>
    </row>
    <row r="261" spans="1:16" ht="27" customHeight="1">
      <c r="A261" s="490" t="s">
        <v>82</v>
      </c>
      <c r="B261" s="491"/>
      <c r="C261" s="493" t="s">
        <v>91</v>
      </c>
      <c r="D261" s="494"/>
      <c r="E261" s="423" t="s">
        <v>691</v>
      </c>
      <c r="F261" s="245" t="s">
        <v>691</v>
      </c>
      <c r="G261" s="94" t="s">
        <v>688</v>
      </c>
      <c r="H261" s="236" t="s">
        <v>789</v>
      </c>
      <c r="I261" s="236" t="s">
        <v>789</v>
      </c>
      <c r="J261" s="92"/>
      <c r="K261" s="239" t="s">
        <v>833</v>
      </c>
      <c r="L261" s="228">
        <v>8</v>
      </c>
      <c r="M261" s="229">
        <v>2.61</v>
      </c>
      <c r="N261" s="230">
        <f t="shared" si="3"/>
        <v>20.88</v>
      </c>
      <c r="O261" s="122" t="s">
        <v>73</v>
      </c>
      <c r="P261" s="32"/>
    </row>
    <row r="262" spans="1:16" ht="27" customHeight="1">
      <c r="A262" s="490" t="s">
        <v>82</v>
      </c>
      <c r="B262" s="491"/>
      <c r="C262" s="493" t="s">
        <v>91</v>
      </c>
      <c r="D262" s="494"/>
      <c r="E262" s="423" t="s">
        <v>691</v>
      </c>
      <c r="F262" s="245" t="s">
        <v>691</v>
      </c>
      <c r="G262" s="94" t="s">
        <v>688</v>
      </c>
      <c r="H262" s="236" t="s">
        <v>790</v>
      </c>
      <c r="I262" s="236" t="s">
        <v>790</v>
      </c>
      <c r="J262" s="92"/>
      <c r="K262" s="239" t="s">
        <v>834</v>
      </c>
      <c r="L262" s="228">
        <v>8</v>
      </c>
      <c r="M262" s="229">
        <v>2.2599999999999998</v>
      </c>
      <c r="N262" s="230">
        <f t="shared" si="3"/>
        <v>18.079999999999998</v>
      </c>
      <c r="O262" s="122" t="s">
        <v>73</v>
      </c>
      <c r="P262" s="32"/>
    </row>
    <row r="263" spans="1:16" ht="27" customHeight="1">
      <c r="A263" s="490" t="s">
        <v>82</v>
      </c>
      <c r="B263" s="491"/>
      <c r="C263" s="493" t="s">
        <v>91</v>
      </c>
      <c r="D263" s="494"/>
      <c r="E263" s="423" t="s">
        <v>691</v>
      </c>
      <c r="F263" s="245" t="s">
        <v>691</v>
      </c>
      <c r="G263" s="94" t="s">
        <v>688</v>
      </c>
      <c r="H263" s="236" t="s">
        <v>791</v>
      </c>
      <c r="I263" s="236" t="s">
        <v>791</v>
      </c>
      <c r="J263" s="92"/>
      <c r="K263" s="239" t="s">
        <v>835</v>
      </c>
      <c r="L263" s="228">
        <v>12</v>
      </c>
      <c r="M263" s="229">
        <v>1.72</v>
      </c>
      <c r="N263" s="230">
        <f t="shared" si="3"/>
        <v>20.64</v>
      </c>
      <c r="O263" s="122" t="s">
        <v>73</v>
      </c>
      <c r="P263" s="32"/>
    </row>
    <row r="264" spans="1:16" ht="27" customHeight="1">
      <c r="A264" s="490" t="s">
        <v>82</v>
      </c>
      <c r="B264" s="491"/>
      <c r="C264" s="493" t="s">
        <v>91</v>
      </c>
      <c r="D264" s="494"/>
      <c r="E264" s="423" t="s">
        <v>691</v>
      </c>
      <c r="F264" s="245" t="s">
        <v>691</v>
      </c>
      <c r="G264" s="94" t="s">
        <v>688</v>
      </c>
      <c r="H264" s="236" t="s">
        <v>792</v>
      </c>
      <c r="I264" s="236" t="s">
        <v>792</v>
      </c>
      <c r="J264" s="92"/>
      <c r="K264" s="239" t="s">
        <v>836</v>
      </c>
      <c r="L264" s="228">
        <v>24</v>
      </c>
      <c r="M264" s="229">
        <v>1.72</v>
      </c>
      <c r="N264" s="230">
        <f t="shared" si="3"/>
        <v>41.28</v>
      </c>
      <c r="O264" s="122" t="s">
        <v>73</v>
      </c>
      <c r="P264" s="32"/>
    </row>
    <row r="265" spans="1:16" ht="27" customHeight="1">
      <c r="A265" s="490" t="s">
        <v>82</v>
      </c>
      <c r="B265" s="491"/>
      <c r="C265" s="493" t="s">
        <v>91</v>
      </c>
      <c r="D265" s="494"/>
      <c r="E265" s="423" t="s">
        <v>691</v>
      </c>
      <c r="F265" s="245" t="s">
        <v>691</v>
      </c>
      <c r="G265" s="94" t="s">
        <v>688</v>
      </c>
      <c r="H265" s="236" t="s">
        <v>793</v>
      </c>
      <c r="I265" s="236" t="s">
        <v>793</v>
      </c>
      <c r="J265" s="92"/>
      <c r="K265" s="239" t="s">
        <v>837</v>
      </c>
      <c r="L265" s="228">
        <v>6</v>
      </c>
      <c r="M265" s="229">
        <v>1.42</v>
      </c>
      <c r="N265" s="230">
        <f t="shared" si="3"/>
        <v>8.52</v>
      </c>
      <c r="O265" s="122" t="s">
        <v>73</v>
      </c>
      <c r="P265" s="32"/>
    </row>
    <row r="266" spans="1:16" ht="27" customHeight="1">
      <c r="A266" s="490" t="s">
        <v>82</v>
      </c>
      <c r="B266" s="491"/>
      <c r="C266" s="493" t="s">
        <v>91</v>
      </c>
      <c r="D266" s="494"/>
      <c r="E266" s="423" t="s">
        <v>691</v>
      </c>
      <c r="F266" s="245" t="s">
        <v>691</v>
      </c>
      <c r="G266" s="94" t="s">
        <v>688</v>
      </c>
      <c r="H266" s="236" t="s">
        <v>794</v>
      </c>
      <c r="I266" s="236" t="s">
        <v>794</v>
      </c>
      <c r="J266" s="92"/>
      <c r="K266" s="239" t="s">
        <v>838</v>
      </c>
      <c r="L266" s="243">
        <v>30</v>
      </c>
      <c r="M266" s="244">
        <v>1.67</v>
      </c>
      <c r="N266" s="230">
        <f t="shared" si="3"/>
        <v>50.099999999999994</v>
      </c>
      <c r="O266" s="122" t="s">
        <v>73</v>
      </c>
      <c r="P266" s="32"/>
    </row>
    <row r="267" spans="1:16" ht="27" customHeight="1">
      <c r="A267" s="490" t="s">
        <v>82</v>
      </c>
      <c r="B267" s="491"/>
      <c r="C267" s="493" t="s">
        <v>91</v>
      </c>
      <c r="D267" s="494"/>
      <c r="E267" s="423" t="s">
        <v>691</v>
      </c>
      <c r="F267" s="245" t="s">
        <v>691</v>
      </c>
      <c r="G267" s="94" t="s">
        <v>689</v>
      </c>
      <c r="H267" s="236" t="s">
        <v>795</v>
      </c>
      <c r="I267" s="236" t="s">
        <v>795</v>
      </c>
      <c r="J267" s="92"/>
      <c r="K267" s="239">
        <v>70580</v>
      </c>
      <c r="L267" s="243">
        <v>45</v>
      </c>
      <c r="M267" s="244">
        <v>65.08</v>
      </c>
      <c r="N267" s="230">
        <f t="shared" si="3"/>
        <v>2928.6</v>
      </c>
      <c r="O267" s="122" t="s">
        <v>73</v>
      </c>
      <c r="P267" s="32"/>
    </row>
    <row r="268" spans="1:16" ht="27" customHeight="1">
      <c r="A268" s="490" t="s">
        <v>82</v>
      </c>
      <c r="B268" s="491"/>
      <c r="C268" s="493" t="s">
        <v>91</v>
      </c>
      <c r="D268" s="494"/>
      <c r="E268" s="423" t="s">
        <v>691</v>
      </c>
      <c r="F268" s="245" t="s">
        <v>691</v>
      </c>
      <c r="G268" s="94" t="s">
        <v>689</v>
      </c>
      <c r="H268" s="236" t="s">
        <v>796</v>
      </c>
      <c r="I268" s="236" t="s">
        <v>796</v>
      </c>
      <c r="J268" s="92"/>
      <c r="K268" s="239">
        <v>70584</v>
      </c>
      <c r="L268" s="243">
        <v>45</v>
      </c>
      <c r="M268" s="244">
        <v>107.14</v>
      </c>
      <c r="N268" s="230">
        <f t="shared" si="3"/>
        <v>4821.3</v>
      </c>
      <c r="O268" s="122" t="s">
        <v>73</v>
      </c>
      <c r="P268" s="32"/>
    </row>
    <row r="269" spans="1:16" ht="27" customHeight="1">
      <c r="A269" s="490" t="s">
        <v>82</v>
      </c>
      <c r="B269" s="491"/>
      <c r="C269" s="493" t="s">
        <v>91</v>
      </c>
      <c r="D269" s="494"/>
      <c r="E269" s="423" t="s">
        <v>691</v>
      </c>
      <c r="F269" s="245" t="s">
        <v>691</v>
      </c>
      <c r="G269" s="94" t="s">
        <v>689</v>
      </c>
      <c r="H269" s="236" t="s">
        <v>797</v>
      </c>
      <c r="I269" s="236" t="s">
        <v>797</v>
      </c>
      <c r="J269" s="92"/>
      <c r="K269" s="239">
        <v>70546</v>
      </c>
      <c r="L269" s="243">
        <v>1</v>
      </c>
      <c r="M269" s="244">
        <v>268.47000000000003</v>
      </c>
      <c r="N269" s="230">
        <f t="shared" si="3"/>
        <v>268.47000000000003</v>
      </c>
      <c r="O269" s="122" t="s">
        <v>73</v>
      </c>
      <c r="P269" s="32"/>
    </row>
    <row r="270" spans="1:16" ht="27" customHeight="1">
      <c r="A270" s="490" t="s">
        <v>82</v>
      </c>
      <c r="B270" s="491"/>
      <c r="C270" s="493" t="s">
        <v>91</v>
      </c>
      <c r="D270" s="494"/>
      <c r="E270" s="423" t="s">
        <v>691</v>
      </c>
      <c r="F270" s="245" t="s">
        <v>691</v>
      </c>
      <c r="G270" s="94" t="s">
        <v>690</v>
      </c>
      <c r="H270" s="236" t="s">
        <v>798</v>
      </c>
      <c r="I270" s="236" t="s">
        <v>798</v>
      </c>
      <c r="J270" s="92"/>
      <c r="K270" s="239" t="s">
        <v>839</v>
      </c>
      <c r="L270" s="243">
        <v>6</v>
      </c>
      <c r="M270" s="244">
        <v>235.11</v>
      </c>
      <c r="N270" s="230">
        <f t="shared" ref="N270:N335" si="4">$L270*$M270</f>
        <v>1410.66</v>
      </c>
      <c r="O270" s="122" t="s">
        <v>73</v>
      </c>
      <c r="P270" s="32"/>
    </row>
    <row r="271" spans="1:16" ht="27" customHeight="1">
      <c r="A271" s="490" t="s">
        <v>82</v>
      </c>
      <c r="B271" s="491"/>
      <c r="C271" s="493" t="s">
        <v>91</v>
      </c>
      <c r="D271" s="494"/>
      <c r="E271" s="423" t="s">
        <v>691</v>
      </c>
      <c r="F271" s="245" t="s">
        <v>691</v>
      </c>
      <c r="G271" s="94" t="s">
        <v>690</v>
      </c>
      <c r="H271" s="236" t="s">
        <v>799</v>
      </c>
      <c r="I271" s="236" t="s">
        <v>799</v>
      </c>
      <c r="J271" s="92"/>
      <c r="K271" s="239" t="s">
        <v>840</v>
      </c>
      <c r="L271" s="243">
        <v>4</v>
      </c>
      <c r="M271" s="244">
        <v>86.67</v>
      </c>
      <c r="N271" s="230">
        <f t="shared" si="4"/>
        <v>346.68</v>
      </c>
      <c r="O271" s="122" t="s">
        <v>73</v>
      </c>
      <c r="P271" s="32"/>
    </row>
    <row r="272" spans="1:16" ht="27" customHeight="1">
      <c r="A272" s="490" t="s">
        <v>82</v>
      </c>
      <c r="B272" s="491"/>
      <c r="C272" s="493" t="s">
        <v>91</v>
      </c>
      <c r="D272" s="494"/>
      <c r="E272" s="423" t="s">
        <v>691</v>
      </c>
      <c r="F272" s="245" t="s">
        <v>691</v>
      </c>
      <c r="G272" s="94" t="s">
        <v>690</v>
      </c>
      <c r="H272" s="236" t="s">
        <v>800</v>
      </c>
      <c r="I272" s="236" t="s">
        <v>800</v>
      </c>
      <c r="J272" s="92"/>
      <c r="K272" s="239" t="s">
        <v>841</v>
      </c>
      <c r="L272" s="235">
        <v>2</v>
      </c>
      <c r="M272" s="244">
        <v>34.72</v>
      </c>
      <c r="N272" s="230">
        <f t="shared" si="4"/>
        <v>69.44</v>
      </c>
      <c r="O272" s="122" t="s">
        <v>73</v>
      </c>
      <c r="P272" s="32"/>
    </row>
    <row r="273" spans="1:18" ht="27" customHeight="1">
      <c r="A273" s="490" t="s">
        <v>82</v>
      </c>
      <c r="B273" s="491"/>
      <c r="C273" s="493" t="s">
        <v>91</v>
      </c>
      <c r="D273" s="494"/>
      <c r="E273" s="423" t="s">
        <v>691</v>
      </c>
      <c r="F273" s="245" t="s">
        <v>691</v>
      </c>
      <c r="G273" s="94" t="s">
        <v>690</v>
      </c>
      <c r="H273" s="101" t="s">
        <v>801</v>
      </c>
      <c r="I273" s="101" t="s">
        <v>801</v>
      </c>
      <c r="J273" s="92"/>
      <c r="K273" s="239" t="s">
        <v>842</v>
      </c>
      <c r="L273" s="243">
        <v>6</v>
      </c>
      <c r="M273" s="244">
        <v>80.260000000000005</v>
      </c>
      <c r="N273" s="230">
        <f t="shared" si="4"/>
        <v>481.56000000000006</v>
      </c>
      <c r="O273" s="122" t="s">
        <v>73</v>
      </c>
      <c r="P273" s="32"/>
    </row>
    <row r="274" spans="1:18" ht="27" customHeight="1">
      <c r="A274" s="490" t="s">
        <v>82</v>
      </c>
      <c r="B274" s="491"/>
      <c r="C274" s="493" t="s">
        <v>91</v>
      </c>
      <c r="D274" s="494"/>
      <c r="E274" s="424" t="s">
        <v>691</v>
      </c>
      <c r="F274" s="425" t="s">
        <v>691</v>
      </c>
      <c r="G274" s="104"/>
      <c r="H274" s="266" t="s">
        <v>797</v>
      </c>
      <c r="I274" s="266" t="s">
        <v>797</v>
      </c>
      <c r="J274" s="214"/>
      <c r="K274" s="267">
        <v>70546</v>
      </c>
      <c r="L274" s="268">
        <v>44</v>
      </c>
      <c r="M274" s="269">
        <v>39.770000000000003</v>
      </c>
      <c r="N274" s="270">
        <f t="shared" si="4"/>
        <v>1749.88</v>
      </c>
      <c r="O274" s="122" t="s">
        <v>73</v>
      </c>
      <c r="P274" s="113"/>
      <c r="R274" s="153"/>
    </row>
    <row r="275" spans="1:18" ht="27" customHeight="1">
      <c r="A275" s="490" t="s">
        <v>82</v>
      </c>
      <c r="B275" s="491"/>
      <c r="C275" s="493" t="s">
        <v>91</v>
      </c>
      <c r="D275" s="494"/>
      <c r="E275" s="424" t="s">
        <v>691</v>
      </c>
      <c r="F275" s="425"/>
      <c r="G275" s="104"/>
      <c r="H275" s="266" t="s">
        <v>1253</v>
      </c>
      <c r="I275" s="266"/>
      <c r="J275" s="388"/>
      <c r="K275" s="267"/>
      <c r="L275" s="268"/>
      <c r="M275" s="269"/>
      <c r="N275" s="270">
        <v>554.82000000000005</v>
      </c>
      <c r="O275" s="386" t="s">
        <v>73</v>
      </c>
      <c r="P275" s="113"/>
      <c r="R275" s="153"/>
    </row>
    <row r="276" spans="1:18" ht="27" customHeight="1">
      <c r="A276" s="490" t="s">
        <v>82</v>
      </c>
      <c r="B276" s="491"/>
      <c r="C276" s="493" t="s">
        <v>91</v>
      </c>
      <c r="D276" s="494"/>
      <c r="E276" s="424" t="s">
        <v>691</v>
      </c>
      <c r="F276" s="425"/>
      <c r="G276" s="104"/>
      <c r="H276" s="266" t="s">
        <v>1254</v>
      </c>
      <c r="I276" s="266"/>
      <c r="J276" s="388"/>
      <c r="K276" s="267"/>
      <c r="L276" s="268"/>
      <c r="M276" s="269"/>
      <c r="N276" s="270">
        <v>156.43</v>
      </c>
      <c r="O276" s="386" t="s">
        <v>73</v>
      </c>
      <c r="P276" s="113"/>
      <c r="R276" s="153"/>
    </row>
    <row r="277" spans="1:18" s="256" customFormat="1" ht="27" customHeight="1">
      <c r="A277" s="493" t="s">
        <v>81</v>
      </c>
      <c r="B277" s="494"/>
      <c r="C277" s="493" t="s">
        <v>90</v>
      </c>
      <c r="D277" s="494"/>
      <c r="E277" s="493" t="s">
        <v>276</v>
      </c>
      <c r="F277" s="494"/>
      <c r="G277" s="271" t="s">
        <v>843</v>
      </c>
      <c r="H277" s="272" t="s">
        <v>844</v>
      </c>
      <c r="I277" s="272" t="s">
        <v>844</v>
      </c>
      <c r="J277" s="247"/>
      <c r="K277" s="273" t="s">
        <v>905</v>
      </c>
      <c r="L277" s="274">
        <v>2</v>
      </c>
      <c r="M277" s="275">
        <v>48.36</v>
      </c>
      <c r="N277" s="116">
        <f t="shared" si="4"/>
        <v>96.72</v>
      </c>
      <c r="O277" s="247" t="s">
        <v>75</v>
      </c>
      <c r="P277" s="255"/>
    </row>
    <row r="278" spans="1:18" s="256" customFormat="1" ht="27" customHeight="1">
      <c r="A278" s="493" t="s">
        <v>81</v>
      </c>
      <c r="B278" s="494"/>
      <c r="C278" s="493" t="s">
        <v>90</v>
      </c>
      <c r="D278" s="494"/>
      <c r="E278" s="493" t="s">
        <v>276</v>
      </c>
      <c r="F278" s="494"/>
      <c r="G278" s="271" t="s">
        <v>843</v>
      </c>
      <c r="H278" s="272" t="s">
        <v>845</v>
      </c>
      <c r="I278" s="272" t="s">
        <v>845</v>
      </c>
      <c r="J278" s="247"/>
      <c r="K278" s="273" t="s">
        <v>906</v>
      </c>
      <c r="L278" s="274">
        <v>3</v>
      </c>
      <c r="M278" s="275">
        <v>48.36</v>
      </c>
      <c r="N278" s="116">
        <f t="shared" si="4"/>
        <v>145.07999999999998</v>
      </c>
      <c r="O278" s="247" t="s">
        <v>75</v>
      </c>
      <c r="P278" s="255"/>
      <c r="R278" s="392"/>
    </row>
    <row r="279" spans="1:18" s="256" customFormat="1" ht="27" customHeight="1">
      <c r="A279" s="493" t="s">
        <v>81</v>
      </c>
      <c r="B279" s="494"/>
      <c r="C279" s="493" t="s">
        <v>90</v>
      </c>
      <c r="D279" s="494"/>
      <c r="E279" s="493" t="s">
        <v>276</v>
      </c>
      <c r="F279" s="494"/>
      <c r="G279" s="271" t="s">
        <v>843</v>
      </c>
      <c r="H279" s="272" t="s">
        <v>846</v>
      </c>
      <c r="I279" s="272" t="s">
        <v>846</v>
      </c>
      <c r="J279" s="247"/>
      <c r="K279" s="273" t="s">
        <v>907</v>
      </c>
      <c r="L279" s="274">
        <v>1</v>
      </c>
      <c r="M279" s="275">
        <v>20.2</v>
      </c>
      <c r="N279" s="116">
        <f t="shared" si="4"/>
        <v>20.2</v>
      </c>
      <c r="O279" s="247" t="s">
        <v>75</v>
      </c>
      <c r="P279" s="255"/>
    </row>
    <row r="280" spans="1:18" s="256" customFormat="1" ht="27" customHeight="1">
      <c r="A280" s="493" t="s">
        <v>81</v>
      </c>
      <c r="B280" s="494"/>
      <c r="C280" s="493" t="s">
        <v>90</v>
      </c>
      <c r="D280" s="494"/>
      <c r="E280" s="493" t="s">
        <v>276</v>
      </c>
      <c r="F280" s="494"/>
      <c r="G280" s="271" t="s">
        <v>843</v>
      </c>
      <c r="H280" s="272" t="s">
        <v>847</v>
      </c>
      <c r="I280" s="272" t="s">
        <v>847</v>
      </c>
      <c r="J280" s="247"/>
      <c r="K280" s="273" t="s">
        <v>908</v>
      </c>
      <c r="L280" s="274">
        <v>2</v>
      </c>
      <c r="M280" s="275">
        <v>315.92</v>
      </c>
      <c r="N280" s="116">
        <f t="shared" si="4"/>
        <v>631.84</v>
      </c>
      <c r="O280" s="247" t="s">
        <v>75</v>
      </c>
      <c r="P280" s="255"/>
    </row>
    <row r="281" spans="1:18" s="256" customFormat="1" ht="27" customHeight="1">
      <c r="A281" s="493" t="s">
        <v>81</v>
      </c>
      <c r="B281" s="494"/>
      <c r="C281" s="493" t="s">
        <v>90</v>
      </c>
      <c r="D281" s="494"/>
      <c r="E281" s="493" t="s">
        <v>276</v>
      </c>
      <c r="F281" s="494"/>
      <c r="G281" s="271" t="s">
        <v>843</v>
      </c>
      <c r="H281" s="272" t="s">
        <v>848</v>
      </c>
      <c r="I281" s="272" t="s">
        <v>848</v>
      </c>
      <c r="J281" s="247"/>
      <c r="K281" s="273" t="s">
        <v>909</v>
      </c>
      <c r="L281" s="274">
        <v>3</v>
      </c>
      <c r="M281" s="275">
        <v>192.72</v>
      </c>
      <c r="N281" s="116">
        <f t="shared" si="4"/>
        <v>578.16</v>
      </c>
      <c r="O281" s="247" t="s">
        <v>75</v>
      </c>
      <c r="P281" s="255"/>
    </row>
    <row r="282" spans="1:18" s="256" customFormat="1" ht="27" customHeight="1">
      <c r="A282" s="493" t="s">
        <v>81</v>
      </c>
      <c r="B282" s="494"/>
      <c r="C282" s="493" t="s">
        <v>117</v>
      </c>
      <c r="D282" s="494"/>
      <c r="E282" s="493" t="s">
        <v>276</v>
      </c>
      <c r="F282" s="494"/>
      <c r="G282" s="271" t="s">
        <v>843</v>
      </c>
      <c r="H282" s="272" t="s">
        <v>849</v>
      </c>
      <c r="I282" s="272" t="s">
        <v>849</v>
      </c>
      <c r="J282" s="247"/>
      <c r="K282" s="273" t="s">
        <v>910</v>
      </c>
      <c r="L282" s="274">
        <v>3</v>
      </c>
      <c r="M282" s="275">
        <v>254.32</v>
      </c>
      <c r="N282" s="116">
        <f t="shared" si="4"/>
        <v>762.96</v>
      </c>
      <c r="O282" s="247" t="s">
        <v>75</v>
      </c>
      <c r="P282" s="255"/>
    </row>
    <row r="283" spans="1:18" s="256" customFormat="1" ht="27" customHeight="1">
      <c r="A283" s="493" t="s">
        <v>81</v>
      </c>
      <c r="B283" s="494"/>
      <c r="C283" s="493" t="s">
        <v>90</v>
      </c>
      <c r="D283" s="494"/>
      <c r="E283" s="493" t="s">
        <v>276</v>
      </c>
      <c r="F283" s="494"/>
      <c r="G283" s="271" t="s">
        <v>843</v>
      </c>
      <c r="H283" s="272" t="s">
        <v>850</v>
      </c>
      <c r="I283" s="272" t="s">
        <v>850</v>
      </c>
      <c r="J283" s="247"/>
      <c r="K283" s="273" t="s">
        <v>911</v>
      </c>
      <c r="L283" s="274">
        <v>1</v>
      </c>
      <c r="M283" s="275">
        <v>175.12</v>
      </c>
      <c r="N283" s="116">
        <f t="shared" si="4"/>
        <v>175.12</v>
      </c>
      <c r="O283" s="247" t="s">
        <v>75</v>
      </c>
      <c r="P283" s="255"/>
    </row>
    <row r="284" spans="1:18" s="256" customFormat="1" ht="27" customHeight="1">
      <c r="A284" s="493" t="s">
        <v>81</v>
      </c>
      <c r="B284" s="494"/>
      <c r="C284" s="493" t="s">
        <v>90</v>
      </c>
      <c r="D284" s="494"/>
      <c r="E284" s="493" t="s">
        <v>276</v>
      </c>
      <c r="F284" s="494"/>
      <c r="G284" s="271" t="s">
        <v>843</v>
      </c>
      <c r="H284" s="272" t="s">
        <v>851</v>
      </c>
      <c r="I284" s="272" t="s">
        <v>851</v>
      </c>
      <c r="J284" s="247"/>
      <c r="K284" s="273" t="s">
        <v>912</v>
      </c>
      <c r="L284" s="274">
        <v>2</v>
      </c>
      <c r="M284" s="275">
        <v>21.96</v>
      </c>
      <c r="N284" s="116">
        <f t="shared" si="4"/>
        <v>43.92</v>
      </c>
      <c r="O284" s="247" t="s">
        <v>75</v>
      </c>
      <c r="P284" s="255"/>
    </row>
    <row r="285" spans="1:18" s="256" customFormat="1" ht="27" customHeight="1">
      <c r="A285" s="493" t="s">
        <v>81</v>
      </c>
      <c r="B285" s="494"/>
      <c r="C285" s="493" t="s">
        <v>90</v>
      </c>
      <c r="D285" s="494"/>
      <c r="E285" s="493" t="s">
        <v>276</v>
      </c>
      <c r="F285" s="494"/>
      <c r="G285" s="271" t="s">
        <v>843</v>
      </c>
      <c r="H285" s="272" t="s">
        <v>852</v>
      </c>
      <c r="I285" s="272" t="s">
        <v>852</v>
      </c>
      <c r="J285" s="247"/>
      <c r="K285" s="273" t="s">
        <v>913</v>
      </c>
      <c r="L285" s="274">
        <v>1</v>
      </c>
      <c r="M285" s="275">
        <v>395.12</v>
      </c>
      <c r="N285" s="116">
        <f t="shared" si="4"/>
        <v>395.12</v>
      </c>
      <c r="O285" s="247" t="s">
        <v>75</v>
      </c>
      <c r="P285" s="255"/>
    </row>
    <row r="286" spans="1:18" s="256" customFormat="1" ht="27" customHeight="1">
      <c r="A286" s="493" t="s">
        <v>81</v>
      </c>
      <c r="B286" s="494"/>
      <c r="C286" s="493" t="s">
        <v>90</v>
      </c>
      <c r="D286" s="494"/>
      <c r="E286" s="493" t="s">
        <v>276</v>
      </c>
      <c r="F286" s="494"/>
      <c r="G286" s="271" t="s">
        <v>843</v>
      </c>
      <c r="H286" s="272" t="s">
        <v>853</v>
      </c>
      <c r="I286" s="272" t="s">
        <v>853</v>
      </c>
      <c r="J286" s="247"/>
      <c r="K286" s="273" t="s">
        <v>914</v>
      </c>
      <c r="L286" s="274">
        <v>2</v>
      </c>
      <c r="M286" s="275">
        <v>122.32</v>
      </c>
      <c r="N286" s="116">
        <f t="shared" si="4"/>
        <v>244.64</v>
      </c>
      <c r="O286" s="247" t="s">
        <v>75</v>
      </c>
      <c r="P286" s="255"/>
    </row>
    <row r="287" spans="1:18" s="256" customFormat="1" ht="27" customHeight="1">
      <c r="A287" s="493" t="s">
        <v>81</v>
      </c>
      <c r="B287" s="494"/>
      <c r="C287" s="493" t="s">
        <v>90</v>
      </c>
      <c r="D287" s="494"/>
      <c r="E287" s="493" t="s">
        <v>276</v>
      </c>
      <c r="F287" s="494"/>
      <c r="G287" s="271" t="s">
        <v>843</v>
      </c>
      <c r="H287" s="272" t="s">
        <v>854</v>
      </c>
      <c r="I287" s="272" t="s">
        <v>854</v>
      </c>
      <c r="J287" s="247"/>
      <c r="K287" s="273" t="s">
        <v>915</v>
      </c>
      <c r="L287" s="274">
        <v>1</v>
      </c>
      <c r="M287" s="275">
        <v>139.91999999999999</v>
      </c>
      <c r="N287" s="116">
        <f t="shared" si="4"/>
        <v>139.91999999999999</v>
      </c>
      <c r="O287" s="247" t="s">
        <v>75</v>
      </c>
      <c r="P287" s="255"/>
    </row>
    <row r="288" spans="1:18" s="256" customFormat="1" ht="27" customHeight="1">
      <c r="A288" s="493" t="s">
        <v>81</v>
      </c>
      <c r="B288" s="494"/>
      <c r="C288" s="493" t="s">
        <v>90</v>
      </c>
      <c r="D288" s="494"/>
      <c r="E288" s="493" t="s">
        <v>276</v>
      </c>
      <c r="F288" s="494"/>
      <c r="G288" s="271" t="s">
        <v>843</v>
      </c>
      <c r="H288" s="272" t="s">
        <v>855</v>
      </c>
      <c r="I288" s="272" t="s">
        <v>855</v>
      </c>
      <c r="J288" s="247"/>
      <c r="K288" s="273" t="s">
        <v>916</v>
      </c>
      <c r="L288" s="274">
        <v>2</v>
      </c>
      <c r="M288" s="275">
        <v>87.96</v>
      </c>
      <c r="N288" s="116">
        <f t="shared" si="4"/>
        <v>175.92</v>
      </c>
      <c r="O288" s="247" t="s">
        <v>75</v>
      </c>
      <c r="P288" s="255"/>
    </row>
    <row r="289" spans="1:16" s="256" customFormat="1" ht="27" customHeight="1">
      <c r="A289" s="493" t="s">
        <v>81</v>
      </c>
      <c r="B289" s="494"/>
      <c r="C289" s="493" t="s">
        <v>90</v>
      </c>
      <c r="D289" s="494"/>
      <c r="E289" s="493" t="s">
        <v>276</v>
      </c>
      <c r="F289" s="494"/>
      <c r="G289" s="271" t="s">
        <v>843</v>
      </c>
      <c r="H289" s="272" t="s">
        <v>856</v>
      </c>
      <c r="I289" s="272" t="s">
        <v>856</v>
      </c>
      <c r="J289" s="247"/>
      <c r="K289" s="273" t="s">
        <v>917</v>
      </c>
      <c r="L289" s="274">
        <v>3</v>
      </c>
      <c r="M289" s="275">
        <v>30.76</v>
      </c>
      <c r="N289" s="116">
        <f t="shared" si="4"/>
        <v>92.28</v>
      </c>
      <c r="O289" s="247" t="s">
        <v>75</v>
      </c>
      <c r="P289" s="255"/>
    </row>
    <row r="290" spans="1:16" s="256" customFormat="1" ht="27" customHeight="1">
      <c r="A290" s="493" t="s">
        <v>81</v>
      </c>
      <c r="B290" s="494"/>
      <c r="C290" s="493" t="s">
        <v>90</v>
      </c>
      <c r="D290" s="494"/>
      <c r="E290" s="493" t="s">
        <v>276</v>
      </c>
      <c r="F290" s="494"/>
      <c r="G290" s="271" t="s">
        <v>843</v>
      </c>
      <c r="H290" s="272" t="s">
        <v>857</v>
      </c>
      <c r="I290" s="272" t="s">
        <v>857</v>
      </c>
      <c r="J290" s="247"/>
      <c r="K290" s="273" t="s">
        <v>918</v>
      </c>
      <c r="L290" s="274">
        <v>4</v>
      </c>
      <c r="M290" s="275">
        <v>92.4</v>
      </c>
      <c r="N290" s="116">
        <f t="shared" si="4"/>
        <v>369.6</v>
      </c>
      <c r="O290" s="247" t="s">
        <v>75</v>
      </c>
      <c r="P290" s="255"/>
    </row>
    <row r="291" spans="1:16" s="256" customFormat="1" ht="27" customHeight="1">
      <c r="A291" s="493" t="s">
        <v>81</v>
      </c>
      <c r="B291" s="494"/>
      <c r="C291" s="493" t="s">
        <v>90</v>
      </c>
      <c r="D291" s="494"/>
      <c r="E291" s="493" t="s">
        <v>276</v>
      </c>
      <c r="F291" s="494"/>
      <c r="G291" s="271" t="s">
        <v>843</v>
      </c>
      <c r="H291" s="272" t="s">
        <v>858</v>
      </c>
      <c r="I291" s="272" t="s">
        <v>858</v>
      </c>
      <c r="J291" s="247"/>
      <c r="K291" s="273" t="s">
        <v>918</v>
      </c>
      <c r="L291" s="274">
        <v>4</v>
      </c>
      <c r="M291" s="275">
        <v>92.4</v>
      </c>
      <c r="N291" s="116">
        <f t="shared" si="4"/>
        <v>369.6</v>
      </c>
      <c r="O291" s="247" t="s">
        <v>75</v>
      </c>
      <c r="P291" s="255"/>
    </row>
    <row r="292" spans="1:16" s="256" customFormat="1" ht="27" customHeight="1">
      <c r="A292" s="493" t="s">
        <v>81</v>
      </c>
      <c r="B292" s="494"/>
      <c r="C292" s="493" t="s">
        <v>90</v>
      </c>
      <c r="D292" s="494"/>
      <c r="E292" s="493" t="s">
        <v>276</v>
      </c>
      <c r="F292" s="494"/>
      <c r="G292" s="271" t="s">
        <v>843</v>
      </c>
      <c r="H292" s="272" t="s">
        <v>859</v>
      </c>
      <c r="I292" s="272" t="s">
        <v>859</v>
      </c>
      <c r="J292" s="247"/>
      <c r="K292" s="273" t="s">
        <v>919</v>
      </c>
      <c r="L292" s="274">
        <v>6</v>
      </c>
      <c r="M292" s="275">
        <v>61.56</v>
      </c>
      <c r="N292" s="116">
        <f t="shared" si="4"/>
        <v>369.36</v>
      </c>
      <c r="O292" s="247" t="s">
        <v>75</v>
      </c>
      <c r="P292" s="255"/>
    </row>
    <row r="293" spans="1:16" s="256" customFormat="1" ht="27" customHeight="1">
      <c r="A293" s="493" t="s">
        <v>81</v>
      </c>
      <c r="B293" s="494"/>
      <c r="C293" s="493" t="s">
        <v>90</v>
      </c>
      <c r="D293" s="494"/>
      <c r="E293" s="493" t="s">
        <v>276</v>
      </c>
      <c r="F293" s="494"/>
      <c r="G293" s="271" t="s">
        <v>843</v>
      </c>
      <c r="H293" s="272" t="s">
        <v>860</v>
      </c>
      <c r="I293" s="272" t="s">
        <v>860</v>
      </c>
      <c r="J293" s="247"/>
      <c r="K293" s="273" t="s">
        <v>920</v>
      </c>
      <c r="L293" s="274">
        <v>4</v>
      </c>
      <c r="M293" s="275">
        <v>43.96</v>
      </c>
      <c r="N293" s="116">
        <f t="shared" si="4"/>
        <v>175.84</v>
      </c>
      <c r="O293" s="247" t="s">
        <v>75</v>
      </c>
      <c r="P293" s="255"/>
    </row>
    <row r="294" spans="1:16" s="256" customFormat="1" ht="27" customHeight="1">
      <c r="A294" s="493" t="s">
        <v>81</v>
      </c>
      <c r="B294" s="494"/>
      <c r="C294" s="493" t="s">
        <v>90</v>
      </c>
      <c r="D294" s="494"/>
      <c r="E294" s="493" t="s">
        <v>276</v>
      </c>
      <c r="F294" s="494"/>
      <c r="G294" s="271" t="s">
        <v>843</v>
      </c>
      <c r="H294" s="272" t="s">
        <v>861</v>
      </c>
      <c r="I294" s="272" t="s">
        <v>861</v>
      </c>
      <c r="J294" s="247"/>
      <c r="K294" s="273" t="s">
        <v>921</v>
      </c>
      <c r="L294" s="274">
        <v>4</v>
      </c>
      <c r="M294" s="275">
        <v>39.56</v>
      </c>
      <c r="N294" s="116">
        <f t="shared" si="4"/>
        <v>158.24</v>
      </c>
      <c r="O294" s="247" t="s">
        <v>75</v>
      </c>
      <c r="P294" s="255"/>
    </row>
    <row r="295" spans="1:16" s="256" customFormat="1" ht="27" customHeight="1">
      <c r="A295" s="493" t="s">
        <v>81</v>
      </c>
      <c r="B295" s="494"/>
      <c r="C295" s="493" t="s">
        <v>90</v>
      </c>
      <c r="D295" s="494"/>
      <c r="E295" s="493" t="s">
        <v>276</v>
      </c>
      <c r="F295" s="494"/>
      <c r="G295" s="271" t="s">
        <v>843</v>
      </c>
      <c r="H295" s="272" t="s">
        <v>862</v>
      </c>
      <c r="I295" s="272" t="s">
        <v>862</v>
      </c>
      <c r="J295" s="247"/>
      <c r="K295" s="273" t="s">
        <v>922</v>
      </c>
      <c r="L295" s="274">
        <v>4</v>
      </c>
      <c r="M295" s="275">
        <v>57.16</v>
      </c>
      <c r="N295" s="116">
        <f t="shared" si="4"/>
        <v>228.64</v>
      </c>
      <c r="O295" s="247" t="s">
        <v>75</v>
      </c>
      <c r="P295" s="255"/>
    </row>
    <row r="296" spans="1:16" s="256" customFormat="1" ht="27" customHeight="1">
      <c r="A296" s="493" t="s">
        <v>81</v>
      </c>
      <c r="B296" s="494"/>
      <c r="C296" s="493" t="s">
        <v>90</v>
      </c>
      <c r="D296" s="494"/>
      <c r="E296" s="493" t="s">
        <v>276</v>
      </c>
      <c r="F296" s="494"/>
      <c r="G296" s="271" t="s">
        <v>843</v>
      </c>
      <c r="H296" s="272" t="s">
        <v>863</v>
      </c>
      <c r="I296" s="272" t="s">
        <v>863</v>
      </c>
      <c r="J296" s="247"/>
      <c r="K296" s="276" t="s">
        <v>923</v>
      </c>
      <c r="L296" s="274">
        <v>6</v>
      </c>
      <c r="M296" s="275">
        <v>26.36</v>
      </c>
      <c r="N296" s="116">
        <f t="shared" si="4"/>
        <v>158.16</v>
      </c>
      <c r="O296" s="247" t="s">
        <v>75</v>
      </c>
      <c r="P296" s="255"/>
    </row>
    <row r="297" spans="1:16" s="256" customFormat="1" ht="27" customHeight="1">
      <c r="A297" s="493" t="s">
        <v>81</v>
      </c>
      <c r="B297" s="494"/>
      <c r="C297" s="493" t="s">
        <v>90</v>
      </c>
      <c r="D297" s="494"/>
      <c r="E297" s="493" t="s">
        <v>276</v>
      </c>
      <c r="F297" s="494"/>
      <c r="G297" s="271" t="s">
        <v>843</v>
      </c>
      <c r="H297" s="277" t="s">
        <v>864</v>
      </c>
      <c r="I297" s="277" t="s">
        <v>864</v>
      </c>
      <c r="J297" s="247"/>
      <c r="K297" s="276" t="s">
        <v>924</v>
      </c>
      <c r="L297" s="274">
        <v>15</v>
      </c>
      <c r="M297" s="275">
        <v>9.64</v>
      </c>
      <c r="N297" s="116">
        <f t="shared" si="4"/>
        <v>144.60000000000002</v>
      </c>
      <c r="O297" s="247" t="s">
        <v>75</v>
      </c>
      <c r="P297" s="255"/>
    </row>
    <row r="298" spans="1:16" s="256" customFormat="1" ht="27" customHeight="1">
      <c r="A298" s="493" t="s">
        <v>81</v>
      </c>
      <c r="B298" s="494"/>
      <c r="C298" s="493" t="s">
        <v>90</v>
      </c>
      <c r="D298" s="494"/>
      <c r="E298" s="493" t="s">
        <v>276</v>
      </c>
      <c r="F298" s="494"/>
      <c r="G298" s="271" t="s">
        <v>843</v>
      </c>
      <c r="H298" s="272" t="s">
        <v>865</v>
      </c>
      <c r="I298" s="272" t="s">
        <v>865</v>
      </c>
      <c r="J298" s="247"/>
      <c r="K298" s="276" t="s">
        <v>925</v>
      </c>
      <c r="L298" s="274">
        <v>2</v>
      </c>
      <c r="M298" s="275">
        <v>324.72000000000003</v>
      </c>
      <c r="N298" s="116">
        <f t="shared" si="4"/>
        <v>649.44000000000005</v>
      </c>
      <c r="O298" s="247" t="s">
        <v>75</v>
      </c>
      <c r="P298" s="255"/>
    </row>
    <row r="299" spans="1:16" s="256" customFormat="1" ht="27" customHeight="1">
      <c r="A299" s="493" t="s">
        <v>81</v>
      </c>
      <c r="B299" s="494"/>
      <c r="C299" s="493" t="s">
        <v>90</v>
      </c>
      <c r="D299" s="494"/>
      <c r="E299" s="493" t="s">
        <v>276</v>
      </c>
      <c r="F299" s="494"/>
      <c r="G299" s="271" t="s">
        <v>843</v>
      </c>
      <c r="H299" s="272" t="s">
        <v>866</v>
      </c>
      <c r="I299" s="272" t="s">
        <v>866</v>
      </c>
      <c r="J299" s="247"/>
      <c r="K299" s="276" t="s">
        <v>926</v>
      </c>
      <c r="L299" s="274">
        <v>3</v>
      </c>
      <c r="M299" s="275">
        <v>68.599999999999994</v>
      </c>
      <c r="N299" s="116">
        <f t="shared" si="4"/>
        <v>205.79999999999998</v>
      </c>
      <c r="O299" s="247" t="s">
        <v>75</v>
      </c>
      <c r="P299" s="255"/>
    </row>
    <row r="300" spans="1:16" s="256" customFormat="1" ht="27" customHeight="1">
      <c r="A300" s="493" t="s">
        <v>81</v>
      </c>
      <c r="B300" s="494"/>
      <c r="C300" s="493" t="s">
        <v>90</v>
      </c>
      <c r="D300" s="494"/>
      <c r="E300" s="493" t="s">
        <v>276</v>
      </c>
      <c r="F300" s="494"/>
      <c r="G300" s="271" t="s">
        <v>843</v>
      </c>
      <c r="H300" s="272" t="s">
        <v>867</v>
      </c>
      <c r="I300" s="272" t="s">
        <v>867</v>
      </c>
      <c r="J300" s="247"/>
      <c r="K300" s="276" t="s">
        <v>927</v>
      </c>
      <c r="L300" s="274">
        <v>2</v>
      </c>
      <c r="M300" s="275">
        <v>95.92</v>
      </c>
      <c r="N300" s="116">
        <f t="shared" si="4"/>
        <v>191.84</v>
      </c>
      <c r="O300" s="247" t="s">
        <v>75</v>
      </c>
      <c r="P300" s="255"/>
    </row>
    <row r="301" spans="1:16" s="256" customFormat="1" ht="27" customHeight="1">
      <c r="A301" s="493" t="s">
        <v>81</v>
      </c>
      <c r="B301" s="494"/>
      <c r="C301" s="493" t="s">
        <v>90</v>
      </c>
      <c r="D301" s="494"/>
      <c r="E301" s="493" t="s">
        <v>276</v>
      </c>
      <c r="F301" s="494"/>
      <c r="G301" s="271" t="s">
        <v>843</v>
      </c>
      <c r="H301" s="272" t="s">
        <v>868</v>
      </c>
      <c r="I301" s="272" t="s">
        <v>868</v>
      </c>
      <c r="J301" s="247"/>
      <c r="K301" s="276" t="s">
        <v>928</v>
      </c>
      <c r="L301" s="274">
        <v>3</v>
      </c>
      <c r="M301" s="275">
        <v>104.72</v>
      </c>
      <c r="N301" s="116">
        <f t="shared" si="4"/>
        <v>314.15999999999997</v>
      </c>
      <c r="O301" s="247" t="s">
        <v>75</v>
      </c>
      <c r="P301" s="255"/>
    </row>
    <row r="302" spans="1:16" s="256" customFormat="1" ht="27" customHeight="1">
      <c r="A302" s="493" t="s">
        <v>81</v>
      </c>
      <c r="B302" s="494"/>
      <c r="C302" s="493" t="s">
        <v>90</v>
      </c>
      <c r="D302" s="494"/>
      <c r="E302" s="493" t="s">
        <v>276</v>
      </c>
      <c r="F302" s="494"/>
      <c r="G302" s="271" t="s">
        <v>843</v>
      </c>
      <c r="H302" s="272" t="s">
        <v>869</v>
      </c>
      <c r="I302" s="272" t="s">
        <v>869</v>
      </c>
      <c r="J302" s="247"/>
      <c r="K302" s="276" t="s">
        <v>929</v>
      </c>
      <c r="L302" s="274">
        <v>7</v>
      </c>
      <c r="M302" s="275">
        <v>215.6</v>
      </c>
      <c r="N302" s="116">
        <f t="shared" si="4"/>
        <v>1509.2</v>
      </c>
      <c r="O302" s="247" t="s">
        <v>75</v>
      </c>
      <c r="P302" s="255"/>
    </row>
    <row r="303" spans="1:16" s="256" customFormat="1" ht="27" customHeight="1">
      <c r="A303" s="493" t="s">
        <v>81</v>
      </c>
      <c r="B303" s="494"/>
      <c r="C303" s="493" t="s">
        <v>90</v>
      </c>
      <c r="D303" s="494"/>
      <c r="E303" s="493" t="s">
        <v>276</v>
      </c>
      <c r="F303" s="494"/>
      <c r="G303" s="271" t="s">
        <v>843</v>
      </c>
      <c r="H303" s="272" t="s">
        <v>870</v>
      </c>
      <c r="I303" s="272" t="s">
        <v>870</v>
      </c>
      <c r="J303" s="247"/>
      <c r="K303" s="276" t="s">
        <v>930</v>
      </c>
      <c r="L303" s="274">
        <v>2</v>
      </c>
      <c r="M303" s="275">
        <v>79.16</v>
      </c>
      <c r="N303" s="116">
        <f t="shared" si="4"/>
        <v>158.32</v>
      </c>
      <c r="O303" s="247" t="s">
        <v>75</v>
      </c>
      <c r="P303" s="255"/>
    </row>
    <row r="304" spans="1:16" s="256" customFormat="1" ht="27" customHeight="1">
      <c r="A304" s="493" t="s">
        <v>81</v>
      </c>
      <c r="B304" s="494"/>
      <c r="C304" s="493" t="s">
        <v>90</v>
      </c>
      <c r="D304" s="494"/>
      <c r="E304" s="493" t="s">
        <v>276</v>
      </c>
      <c r="F304" s="494"/>
      <c r="G304" s="271" t="s">
        <v>843</v>
      </c>
      <c r="H304" s="272" t="s">
        <v>871</v>
      </c>
      <c r="I304" s="272" t="s">
        <v>871</v>
      </c>
      <c r="J304" s="247"/>
      <c r="K304" s="276" t="s">
        <v>931</v>
      </c>
      <c r="L304" s="274">
        <v>2</v>
      </c>
      <c r="M304" s="275">
        <v>87.96</v>
      </c>
      <c r="N304" s="116">
        <f t="shared" si="4"/>
        <v>175.92</v>
      </c>
      <c r="O304" s="247" t="s">
        <v>75</v>
      </c>
      <c r="P304" s="255"/>
    </row>
    <row r="305" spans="1:16" s="256" customFormat="1" ht="27" customHeight="1">
      <c r="A305" s="493" t="s">
        <v>81</v>
      </c>
      <c r="B305" s="494"/>
      <c r="C305" s="493" t="s">
        <v>90</v>
      </c>
      <c r="D305" s="494"/>
      <c r="E305" s="493" t="s">
        <v>276</v>
      </c>
      <c r="F305" s="494"/>
      <c r="G305" s="271" t="s">
        <v>843</v>
      </c>
      <c r="H305" s="272" t="s">
        <v>872</v>
      </c>
      <c r="I305" s="272" t="s">
        <v>872</v>
      </c>
      <c r="J305" s="247"/>
      <c r="K305" s="276" t="s">
        <v>932</v>
      </c>
      <c r="L305" s="274">
        <v>20</v>
      </c>
      <c r="M305" s="275">
        <v>15.8</v>
      </c>
      <c r="N305" s="116">
        <f t="shared" si="4"/>
        <v>316</v>
      </c>
      <c r="O305" s="247" t="s">
        <v>75</v>
      </c>
      <c r="P305" s="255"/>
    </row>
    <row r="306" spans="1:16" s="256" customFormat="1" ht="27" customHeight="1">
      <c r="A306" s="493" t="s">
        <v>81</v>
      </c>
      <c r="B306" s="494"/>
      <c r="C306" s="493" t="s">
        <v>90</v>
      </c>
      <c r="D306" s="494"/>
      <c r="E306" s="493" t="s">
        <v>276</v>
      </c>
      <c r="F306" s="494"/>
      <c r="G306" s="271" t="s">
        <v>843</v>
      </c>
      <c r="H306" s="272" t="s">
        <v>873</v>
      </c>
      <c r="I306" s="272" t="s">
        <v>873</v>
      </c>
      <c r="J306" s="247"/>
      <c r="K306" s="273" t="s">
        <v>933</v>
      </c>
      <c r="L306" s="274">
        <v>1</v>
      </c>
      <c r="M306" s="275">
        <v>315.92</v>
      </c>
      <c r="N306" s="116">
        <f t="shared" si="4"/>
        <v>315.92</v>
      </c>
      <c r="O306" s="247" t="s">
        <v>75</v>
      </c>
      <c r="P306" s="255"/>
    </row>
    <row r="307" spans="1:16" s="256" customFormat="1" ht="27" customHeight="1">
      <c r="A307" s="493" t="s">
        <v>81</v>
      </c>
      <c r="B307" s="494"/>
      <c r="C307" s="493" t="s">
        <v>90</v>
      </c>
      <c r="D307" s="494"/>
      <c r="E307" s="493" t="s">
        <v>276</v>
      </c>
      <c r="F307" s="494"/>
      <c r="G307" s="271" t="s">
        <v>843</v>
      </c>
      <c r="H307" s="272" t="s">
        <v>874</v>
      </c>
      <c r="I307" s="272" t="s">
        <v>874</v>
      </c>
      <c r="J307" s="247"/>
      <c r="K307" s="273" t="s">
        <v>934</v>
      </c>
      <c r="L307" s="274">
        <v>4</v>
      </c>
      <c r="M307" s="275">
        <v>7.88</v>
      </c>
      <c r="N307" s="116">
        <f t="shared" si="4"/>
        <v>31.52</v>
      </c>
      <c r="O307" s="247" t="s">
        <v>75</v>
      </c>
      <c r="P307" s="255"/>
    </row>
    <row r="308" spans="1:16" s="256" customFormat="1" ht="27" customHeight="1">
      <c r="A308" s="493" t="s">
        <v>81</v>
      </c>
      <c r="B308" s="494"/>
      <c r="C308" s="493" t="s">
        <v>90</v>
      </c>
      <c r="D308" s="494"/>
      <c r="E308" s="493" t="s">
        <v>276</v>
      </c>
      <c r="F308" s="494"/>
      <c r="G308" s="271" t="s">
        <v>843</v>
      </c>
      <c r="H308" s="272" t="s">
        <v>875</v>
      </c>
      <c r="I308" s="272" t="s">
        <v>875</v>
      </c>
      <c r="J308" s="247"/>
      <c r="K308" s="273" t="s">
        <v>935</v>
      </c>
      <c r="L308" s="274">
        <v>1</v>
      </c>
      <c r="M308" s="275">
        <v>210.32</v>
      </c>
      <c r="N308" s="116">
        <f t="shared" si="4"/>
        <v>210.32</v>
      </c>
      <c r="O308" s="247" t="s">
        <v>75</v>
      </c>
      <c r="P308" s="255"/>
    </row>
    <row r="309" spans="1:16" s="256" customFormat="1" ht="27" customHeight="1">
      <c r="A309" s="493" t="s">
        <v>81</v>
      </c>
      <c r="B309" s="494"/>
      <c r="C309" s="493" t="s">
        <v>90</v>
      </c>
      <c r="D309" s="494"/>
      <c r="E309" s="493" t="s">
        <v>276</v>
      </c>
      <c r="F309" s="494"/>
      <c r="G309" s="278" t="s">
        <v>843</v>
      </c>
      <c r="H309" s="272" t="s">
        <v>876</v>
      </c>
      <c r="I309" s="272" t="s">
        <v>876</v>
      </c>
      <c r="J309" s="247"/>
      <c r="K309" s="273" t="s">
        <v>912</v>
      </c>
      <c r="L309" s="274">
        <v>1</v>
      </c>
      <c r="M309" s="275">
        <v>21.96</v>
      </c>
      <c r="N309" s="116">
        <f t="shared" si="4"/>
        <v>21.96</v>
      </c>
      <c r="O309" s="247" t="s">
        <v>75</v>
      </c>
      <c r="P309" s="255"/>
    </row>
    <row r="310" spans="1:16" s="256" customFormat="1" ht="27" customHeight="1">
      <c r="A310" s="493" t="s">
        <v>81</v>
      </c>
      <c r="B310" s="494"/>
      <c r="C310" s="493" t="s">
        <v>90</v>
      </c>
      <c r="D310" s="494"/>
      <c r="E310" s="493" t="s">
        <v>276</v>
      </c>
      <c r="F310" s="494"/>
      <c r="G310" s="279" t="s">
        <v>843</v>
      </c>
      <c r="H310" s="277" t="s">
        <v>877</v>
      </c>
      <c r="I310" s="277" t="s">
        <v>877</v>
      </c>
      <c r="J310" s="247"/>
      <c r="K310" s="273" t="s">
        <v>936</v>
      </c>
      <c r="L310" s="271">
        <v>5</v>
      </c>
      <c r="M310" s="280">
        <v>20.2</v>
      </c>
      <c r="N310" s="116">
        <f t="shared" si="4"/>
        <v>101</v>
      </c>
      <c r="O310" s="247" t="s">
        <v>75</v>
      </c>
      <c r="P310" s="255"/>
    </row>
    <row r="311" spans="1:16" s="256" customFormat="1" ht="27" customHeight="1">
      <c r="A311" s="493" t="s">
        <v>81</v>
      </c>
      <c r="B311" s="494"/>
      <c r="C311" s="493" t="s">
        <v>90</v>
      </c>
      <c r="D311" s="494"/>
      <c r="E311" s="493" t="s">
        <v>276</v>
      </c>
      <c r="F311" s="494"/>
      <c r="G311" s="279" t="s">
        <v>843</v>
      </c>
      <c r="H311" s="277" t="s">
        <v>878</v>
      </c>
      <c r="I311" s="277" t="s">
        <v>878</v>
      </c>
      <c r="J311" s="247"/>
      <c r="K311" s="273" t="s">
        <v>937</v>
      </c>
      <c r="L311" s="271">
        <v>1</v>
      </c>
      <c r="M311" s="280">
        <v>104.72</v>
      </c>
      <c r="N311" s="116">
        <f t="shared" si="4"/>
        <v>104.72</v>
      </c>
      <c r="O311" s="247" t="s">
        <v>75</v>
      </c>
      <c r="P311" s="255"/>
    </row>
    <row r="312" spans="1:16" s="256" customFormat="1" ht="27" customHeight="1">
      <c r="A312" s="493" t="s">
        <v>81</v>
      </c>
      <c r="B312" s="494"/>
      <c r="C312" s="493" t="s">
        <v>90</v>
      </c>
      <c r="D312" s="494"/>
      <c r="E312" s="493" t="s">
        <v>276</v>
      </c>
      <c r="F312" s="494"/>
      <c r="G312" s="279" t="s">
        <v>843</v>
      </c>
      <c r="H312" s="277" t="s">
        <v>879</v>
      </c>
      <c r="I312" s="277" t="s">
        <v>879</v>
      </c>
      <c r="J312" s="247"/>
      <c r="K312" s="273" t="s">
        <v>938</v>
      </c>
      <c r="L312" s="271">
        <v>1</v>
      </c>
      <c r="M312" s="280">
        <v>139.91999999999999</v>
      </c>
      <c r="N312" s="116">
        <f t="shared" si="4"/>
        <v>139.91999999999999</v>
      </c>
      <c r="O312" s="247" t="s">
        <v>75</v>
      </c>
      <c r="P312" s="255"/>
    </row>
    <row r="313" spans="1:16" s="256" customFormat="1" ht="27" customHeight="1">
      <c r="A313" s="493" t="s">
        <v>81</v>
      </c>
      <c r="B313" s="494"/>
      <c r="C313" s="493" t="s">
        <v>90</v>
      </c>
      <c r="D313" s="494"/>
      <c r="E313" s="493" t="s">
        <v>276</v>
      </c>
      <c r="F313" s="494"/>
      <c r="G313" s="279" t="s">
        <v>843</v>
      </c>
      <c r="H313" s="277" t="s">
        <v>880</v>
      </c>
      <c r="I313" s="277" t="s">
        <v>880</v>
      </c>
      <c r="J313" s="247"/>
      <c r="K313" s="273" t="s">
        <v>939</v>
      </c>
      <c r="L313" s="271">
        <v>1</v>
      </c>
      <c r="M313" s="280">
        <v>597.53</v>
      </c>
      <c r="N313" s="116">
        <f t="shared" si="4"/>
        <v>597.53</v>
      </c>
      <c r="O313" s="247" t="s">
        <v>75</v>
      </c>
      <c r="P313" s="255"/>
    </row>
    <row r="314" spans="1:16" s="256" customFormat="1" ht="27" customHeight="1">
      <c r="A314" s="493" t="s">
        <v>81</v>
      </c>
      <c r="B314" s="494"/>
      <c r="C314" s="493" t="s">
        <v>90</v>
      </c>
      <c r="D314" s="494"/>
      <c r="E314" s="493" t="s">
        <v>276</v>
      </c>
      <c r="F314" s="494"/>
      <c r="G314" s="279" t="s">
        <v>843</v>
      </c>
      <c r="H314" s="277" t="s">
        <v>881</v>
      </c>
      <c r="I314" s="277" t="s">
        <v>881</v>
      </c>
      <c r="J314" s="247"/>
      <c r="K314" s="273" t="s">
        <v>940</v>
      </c>
      <c r="L314" s="271">
        <v>1</v>
      </c>
      <c r="M314" s="280">
        <v>122.32</v>
      </c>
      <c r="N314" s="116">
        <f t="shared" si="4"/>
        <v>122.32</v>
      </c>
      <c r="O314" s="247" t="s">
        <v>75</v>
      </c>
      <c r="P314" s="255"/>
    </row>
    <row r="315" spans="1:16" s="256" customFormat="1" ht="27" customHeight="1">
      <c r="A315" s="493" t="s">
        <v>81</v>
      </c>
      <c r="B315" s="494"/>
      <c r="C315" s="493" t="s">
        <v>90</v>
      </c>
      <c r="D315" s="494"/>
      <c r="E315" s="493" t="s">
        <v>276</v>
      </c>
      <c r="F315" s="494"/>
      <c r="G315" s="279" t="s">
        <v>843</v>
      </c>
      <c r="H315" s="277" t="s">
        <v>882</v>
      </c>
      <c r="I315" s="277" t="s">
        <v>882</v>
      </c>
      <c r="J315" s="247"/>
      <c r="K315" s="273" t="s">
        <v>941</v>
      </c>
      <c r="L315" s="271">
        <v>1</v>
      </c>
      <c r="M315" s="280">
        <v>201.52</v>
      </c>
      <c r="N315" s="116">
        <f t="shared" si="4"/>
        <v>201.52</v>
      </c>
      <c r="O315" s="247" t="s">
        <v>75</v>
      </c>
      <c r="P315" s="255"/>
    </row>
    <row r="316" spans="1:16" s="256" customFormat="1" ht="27" customHeight="1">
      <c r="A316" s="493" t="s">
        <v>81</v>
      </c>
      <c r="B316" s="494"/>
      <c r="C316" s="493" t="s">
        <v>90</v>
      </c>
      <c r="D316" s="494"/>
      <c r="E316" s="493" t="s">
        <v>276</v>
      </c>
      <c r="F316" s="494"/>
      <c r="G316" s="279" t="s">
        <v>843</v>
      </c>
      <c r="H316" s="277" t="s">
        <v>883</v>
      </c>
      <c r="I316" s="277" t="s">
        <v>883</v>
      </c>
      <c r="J316" s="247"/>
      <c r="K316" s="273" t="s">
        <v>942</v>
      </c>
      <c r="L316" s="271">
        <v>1</v>
      </c>
      <c r="M316" s="280">
        <v>14.92</v>
      </c>
      <c r="N316" s="116">
        <f t="shared" si="4"/>
        <v>14.92</v>
      </c>
      <c r="O316" s="247" t="s">
        <v>75</v>
      </c>
      <c r="P316" s="255"/>
    </row>
    <row r="317" spans="1:16" s="256" customFormat="1" ht="27" customHeight="1">
      <c r="A317" s="493" t="s">
        <v>81</v>
      </c>
      <c r="B317" s="494"/>
      <c r="C317" s="493" t="s">
        <v>90</v>
      </c>
      <c r="D317" s="494"/>
      <c r="E317" s="493" t="s">
        <v>276</v>
      </c>
      <c r="F317" s="494"/>
      <c r="G317" s="279" t="s">
        <v>843</v>
      </c>
      <c r="H317" s="277" t="s">
        <v>884</v>
      </c>
      <c r="I317" s="277" t="s">
        <v>884</v>
      </c>
      <c r="J317" s="247"/>
      <c r="K317" s="273" t="s">
        <v>943</v>
      </c>
      <c r="L317" s="271">
        <v>1</v>
      </c>
      <c r="M317" s="280">
        <v>39.56</v>
      </c>
      <c r="N317" s="116">
        <f t="shared" si="4"/>
        <v>39.56</v>
      </c>
      <c r="O317" s="247" t="s">
        <v>75</v>
      </c>
      <c r="P317" s="255"/>
    </row>
    <row r="318" spans="1:16" s="256" customFormat="1" ht="27" customHeight="1">
      <c r="A318" s="493" t="s">
        <v>81</v>
      </c>
      <c r="B318" s="494"/>
      <c r="C318" s="493" t="s">
        <v>90</v>
      </c>
      <c r="D318" s="494"/>
      <c r="E318" s="493" t="s">
        <v>276</v>
      </c>
      <c r="F318" s="494"/>
      <c r="G318" s="279" t="s">
        <v>843</v>
      </c>
      <c r="H318" s="277" t="s">
        <v>885</v>
      </c>
      <c r="I318" s="277" t="s">
        <v>885</v>
      </c>
      <c r="J318" s="247"/>
      <c r="K318" s="273" t="s">
        <v>944</v>
      </c>
      <c r="L318" s="271">
        <v>1</v>
      </c>
      <c r="M318" s="280">
        <v>52.76</v>
      </c>
      <c r="N318" s="116">
        <f t="shared" si="4"/>
        <v>52.76</v>
      </c>
      <c r="O318" s="247" t="s">
        <v>75</v>
      </c>
      <c r="P318" s="255"/>
    </row>
    <row r="319" spans="1:16" s="256" customFormat="1" ht="27" customHeight="1">
      <c r="A319" s="493" t="s">
        <v>81</v>
      </c>
      <c r="B319" s="494"/>
      <c r="C319" s="493" t="s">
        <v>90</v>
      </c>
      <c r="D319" s="494"/>
      <c r="E319" s="493" t="s">
        <v>276</v>
      </c>
      <c r="F319" s="494"/>
      <c r="G319" s="279" t="s">
        <v>843</v>
      </c>
      <c r="H319" s="277" t="s">
        <v>886</v>
      </c>
      <c r="I319" s="277" t="s">
        <v>886</v>
      </c>
      <c r="J319" s="247"/>
      <c r="K319" s="273" t="s">
        <v>945</v>
      </c>
      <c r="L319" s="271">
        <v>5</v>
      </c>
      <c r="M319" s="280">
        <v>18.440000000000001</v>
      </c>
      <c r="N319" s="116">
        <f t="shared" si="4"/>
        <v>92.2</v>
      </c>
      <c r="O319" s="247" t="s">
        <v>75</v>
      </c>
      <c r="P319" s="255"/>
    </row>
    <row r="320" spans="1:16" s="256" customFormat="1" ht="27" customHeight="1">
      <c r="A320" s="493" t="s">
        <v>81</v>
      </c>
      <c r="B320" s="494"/>
      <c r="C320" s="493" t="s">
        <v>90</v>
      </c>
      <c r="D320" s="494"/>
      <c r="E320" s="493" t="s">
        <v>276</v>
      </c>
      <c r="F320" s="494"/>
      <c r="G320" s="279" t="s">
        <v>843</v>
      </c>
      <c r="H320" s="277" t="s">
        <v>887</v>
      </c>
      <c r="I320" s="277" t="s">
        <v>887</v>
      </c>
      <c r="J320" s="247"/>
      <c r="K320" s="273" t="s">
        <v>946</v>
      </c>
      <c r="L320" s="271">
        <v>1</v>
      </c>
      <c r="M320" s="280">
        <v>280.72000000000003</v>
      </c>
      <c r="N320" s="116">
        <f t="shared" si="4"/>
        <v>280.72000000000003</v>
      </c>
      <c r="O320" s="247" t="s">
        <v>75</v>
      </c>
      <c r="P320" s="255"/>
    </row>
    <row r="321" spans="1:16" s="256" customFormat="1" ht="27" customHeight="1">
      <c r="A321" s="493" t="s">
        <v>81</v>
      </c>
      <c r="B321" s="494"/>
      <c r="C321" s="493" t="s">
        <v>90</v>
      </c>
      <c r="D321" s="494"/>
      <c r="E321" s="493" t="s">
        <v>276</v>
      </c>
      <c r="F321" s="494"/>
      <c r="G321" s="279" t="s">
        <v>843</v>
      </c>
      <c r="H321" s="277" t="s">
        <v>888</v>
      </c>
      <c r="I321" s="277" t="s">
        <v>888</v>
      </c>
      <c r="J321" s="247"/>
      <c r="K321" s="273" t="s">
        <v>947</v>
      </c>
      <c r="L321" s="271">
        <v>1</v>
      </c>
      <c r="M321" s="280">
        <v>259.60000000000002</v>
      </c>
      <c r="N321" s="116">
        <f t="shared" si="4"/>
        <v>259.60000000000002</v>
      </c>
      <c r="O321" s="247" t="s">
        <v>75</v>
      </c>
      <c r="P321" s="255"/>
    </row>
    <row r="322" spans="1:16" s="256" customFormat="1" ht="27" customHeight="1">
      <c r="A322" s="493" t="s">
        <v>81</v>
      </c>
      <c r="B322" s="494"/>
      <c r="C322" s="493" t="s">
        <v>90</v>
      </c>
      <c r="D322" s="494"/>
      <c r="E322" s="493" t="s">
        <v>276</v>
      </c>
      <c r="F322" s="494"/>
      <c r="G322" s="279" t="s">
        <v>843</v>
      </c>
      <c r="H322" s="277" t="s">
        <v>889</v>
      </c>
      <c r="I322" s="277" t="s">
        <v>889</v>
      </c>
      <c r="J322" s="247"/>
      <c r="K322" s="273" t="s">
        <v>948</v>
      </c>
      <c r="L322" s="271">
        <v>1</v>
      </c>
      <c r="M322" s="280">
        <v>268.39999999999998</v>
      </c>
      <c r="N322" s="116">
        <f t="shared" si="4"/>
        <v>268.39999999999998</v>
      </c>
      <c r="O322" s="247" t="s">
        <v>75</v>
      </c>
      <c r="P322" s="255"/>
    </row>
    <row r="323" spans="1:16" s="256" customFormat="1" ht="27" customHeight="1">
      <c r="A323" s="493" t="s">
        <v>81</v>
      </c>
      <c r="B323" s="494"/>
      <c r="C323" s="493" t="s">
        <v>90</v>
      </c>
      <c r="D323" s="494"/>
      <c r="E323" s="493" t="s">
        <v>276</v>
      </c>
      <c r="F323" s="494"/>
      <c r="G323" s="279" t="s">
        <v>843</v>
      </c>
      <c r="H323" s="277" t="s">
        <v>890</v>
      </c>
      <c r="I323" s="277" t="s">
        <v>890</v>
      </c>
      <c r="J323" s="247"/>
      <c r="K323" s="273" t="s">
        <v>949</v>
      </c>
      <c r="L323" s="271">
        <v>1</v>
      </c>
      <c r="M323" s="280">
        <v>39.56</v>
      </c>
      <c r="N323" s="116">
        <f t="shared" si="4"/>
        <v>39.56</v>
      </c>
      <c r="O323" s="247" t="s">
        <v>75</v>
      </c>
      <c r="P323" s="255"/>
    </row>
    <row r="324" spans="1:16" s="256" customFormat="1" ht="27" customHeight="1">
      <c r="A324" s="493" t="s">
        <v>81</v>
      </c>
      <c r="B324" s="494"/>
      <c r="C324" s="493" t="s">
        <v>90</v>
      </c>
      <c r="D324" s="494"/>
      <c r="E324" s="493" t="s">
        <v>276</v>
      </c>
      <c r="F324" s="494"/>
      <c r="G324" s="279" t="s">
        <v>843</v>
      </c>
      <c r="H324" s="277" t="s">
        <v>891</v>
      </c>
      <c r="I324" s="277" t="s">
        <v>891</v>
      </c>
      <c r="J324" s="247"/>
      <c r="K324" s="273" t="s">
        <v>950</v>
      </c>
      <c r="L324" s="271">
        <v>1</v>
      </c>
      <c r="M324" s="280">
        <v>351.12</v>
      </c>
      <c r="N324" s="116">
        <f t="shared" si="4"/>
        <v>351.12</v>
      </c>
      <c r="O324" s="247" t="s">
        <v>75</v>
      </c>
      <c r="P324" s="255"/>
    </row>
    <row r="325" spans="1:16" s="256" customFormat="1" ht="27" customHeight="1">
      <c r="A325" s="493" t="s">
        <v>81</v>
      </c>
      <c r="B325" s="494"/>
      <c r="C325" s="493" t="s">
        <v>90</v>
      </c>
      <c r="D325" s="494"/>
      <c r="E325" s="493" t="s">
        <v>276</v>
      </c>
      <c r="F325" s="494"/>
      <c r="G325" s="279" t="s">
        <v>843</v>
      </c>
      <c r="H325" s="277" t="s">
        <v>892</v>
      </c>
      <c r="I325" s="277" t="s">
        <v>892</v>
      </c>
      <c r="J325" s="247"/>
      <c r="K325" s="273" t="s">
        <v>951</v>
      </c>
      <c r="L325" s="271">
        <v>1</v>
      </c>
      <c r="M325" s="280">
        <v>148.72</v>
      </c>
      <c r="N325" s="116">
        <f t="shared" si="4"/>
        <v>148.72</v>
      </c>
      <c r="O325" s="247" t="s">
        <v>75</v>
      </c>
      <c r="P325" s="255"/>
    </row>
    <row r="326" spans="1:16" s="256" customFormat="1" ht="27" customHeight="1">
      <c r="A326" s="493" t="s">
        <v>81</v>
      </c>
      <c r="B326" s="494"/>
      <c r="C326" s="493" t="s">
        <v>90</v>
      </c>
      <c r="D326" s="494"/>
      <c r="E326" s="493" t="s">
        <v>276</v>
      </c>
      <c r="F326" s="494"/>
      <c r="G326" s="279" t="s">
        <v>843</v>
      </c>
      <c r="H326" s="277" t="s">
        <v>893</v>
      </c>
      <c r="I326" s="277" t="s">
        <v>893</v>
      </c>
      <c r="J326" s="247"/>
      <c r="K326" s="273" t="s">
        <v>952</v>
      </c>
      <c r="L326" s="271">
        <v>1</v>
      </c>
      <c r="M326" s="280">
        <v>52.76</v>
      </c>
      <c r="N326" s="116">
        <f t="shared" si="4"/>
        <v>52.76</v>
      </c>
      <c r="O326" s="247" t="s">
        <v>75</v>
      </c>
      <c r="P326" s="255"/>
    </row>
    <row r="327" spans="1:16" s="256" customFormat="1" ht="27" customHeight="1">
      <c r="A327" s="493" t="s">
        <v>81</v>
      </c>
      <c r="B327" s="494"/>
      <c r="C327" s="493" t="s">
        <v>90</v>
      </c>
      <c r="D327" s="494"/>
      <c r="E327" s="493" t="s">
        <v>276</v>
      </c>
      <c r="F327" s="494"/>
      <c r="G327" s="279" t="s">
        <v>843</v>
      </c>
      <c r="H327" s="277" t="s">
        <v>894</v>
      </c>
      <c r="I327" s="277" t="s">
        <v>894</v>
      </c>
      <c r="J327" s="247"/>
      <c r="K327" s="273" t="s">
        <v>953</v>
      </c>
      <c r="L327" s="271">
        <v>2</v>
      </c>
      <c r="M327" s="280">
        <v>201.52</v>
      </c>
      <c r="N327" s="116">
        <f t="shared" si="4"/>
        <v>403.04</v>
      </c>
      <c r="O327" s="247" t="s">
        <v>75</v>
      </c>
      <c r="P327" s="255"/>
    </row>
    <row r="328" spans="1:16" s="256" customFormat="1" ht="27" customHeight="1">
      <c r="A328" s="493" t="s">
        <v>81</v>
      </c>
      <c r="B328" s="494"/>
      <c r="C328" s="493" t="s">
        <v>90</v>
      </c>
      <c r="D328" s="494"/>
      <c r="E328" s="493" t="s">
        <v>276</v>
      </c>
      <c r="F328" s="494"/>
      <c r="G328" s="279" t="s">
        <v>843</v>
      </c>
      <c r="H328" s="277" t="s">
        <v>895</v>
      </c>
      <c r="I328" s="277" t="s">
        <v>895</v>
      </c>
      <c r="J328" s="247"/>
      <c r="K328" s="273" t="s">
        <v>954</v>
      </c>
      <c r="L328" s="271">
        <v>2</v>
      </c>
      <c r="M328" s="280">
        <v>101.2</v>
      </c>
      <c r="N328" s="116">
        <f t="shared" si="4"/>
        <v>202.4</v>
      </c>
      <c r="O328" s="247" t="s">
        <v>75</v>
      </c>
      <c r="P328" s="255"/>
    </row>
    <row r="329" spans="1:16" s="256" customFormat="1" ht="27" customHeight="1">
      <c r="A329" s="493" t="s">
        <v>81</v>
      </c>
      <c r="B329" s="494"/>
      <c r="C329" s="493" t="s">
        <v>90</v>
      </c>
      <c r="D329" s="494"/>
      <c r="E329" s="493" t="s">
        <v>276</v>
      </c>
      <c r="F329" s="494"/>
      <c r="G329" s="279" t="s">
        <v>843</v>
      </c>
      <c r="H329" s="277" t="s">
        <v>896</v>
      </c>
      <c r="I329" s="277" t="s">
        <v>896</v>
      </c>
      <c r="J329" s="247"/>
      <c r="K329" s="273" t="s">
        <v>955</v>
      </c>
      <c r="L329" s="271">
        <v>6</v>
      </c>
      <c r="M329" s="280">
        <v>29</v>
      </c>
      <c r="N329" s="116">
        <f t="shared" si="4"/>
        <v>174</v>
      </c>
      <c r="O329" s="247" t="s">
        <v>75</v>
      </c>
      <c r="P329" s="255"/>
    </row>
    <row r="330" spans="1:16" s="256" customFormat="1" ht="27" customHeight="1">
      <c r="A330" s="493" t="s">
        <v>81</v>
      </c>
      <c r="B330" s="494"/>
      <c r="C330" s="493" t="s">
        <v>90</v>
      </c>
      <c r="D330" s="494"/>
      <c r="E330" s="493" t="s">
        <v>276</v>
      </c>
      <c r="F330" s="494"/>
      <c r="G330" s="279" t="s">
        <v>843</v>
      </c>
      <c r="H330" s="277" t="s">
        <v>897</v>
      </c>
      <c r="I330" s="277" t="s">
        <v>897</v>
      </c>
      <c r="J330" s="247"/>
      <c r="K330" s="273" t="s">
        <v>956</v>
      </c>
      <c r="L330" s="271">
        <v>6</v>
      </c>
      <c r="M330" s="280">
        <v>31.64</v>
      </c>
      <c r="N330" s="116">
        <f t="shared" si="4"/>
        <v>189.84</v>
      </c>
      <c r="O330" s="247" t="s">
        <v>75</v>
      </c>
      <c r="P330" s="255"/>
    </row>
    <row r="331" spans="1:16" s="256" customFormat="1" ht="27" customHeight="1">
      <c r="A331" s="493" t="s">
        <v>81</v>
      </c>
      <c r="B331" s="494"/>
      <c r="C331" s="493" t="s">
        <v>90</v>
      </c>
      <c r="D331" s="494"/>
      <c r="E331" s="493" t="s">
        <v>276</v>
      </c>
      <c r="F331" s="494"/>
      <c r="G331" s="279" t="s">
        <v>843</v>
      </c>
      <c r="H331" s="277" t="s">
        <v>898</v>
      </c>
      <c r="I331" s="277" t="s">
        <v>898</v>
      </c>
      <c r="J331" s="247"/>
      <c r="K331" s="273" t="s">
        <v>957</v>
      </c>
      <c r="L331" s="271">
        <v>2</v>
      </c>
      <c r="M331" s="280">
        <v>259.60000000000002</v>
      </c>
      <c r="N331" s="116">
        <f t="shared" si="4"/>
        <v>519.20000000000005</v>
      </c>
      <c r="O331" s="247" t="s">
        <v>75</v>
      </c>
      <c r="P331" s="255"/>
    </row>
    <row r="332" spans="1:16" s="256" customFormat="1" ht="27" customHeight="1">
      <c r="A332" s="493" t="s">
        <v>81</v>
      </c>
      <c r="B332" s="494"/>
      <c r="C332" s="493" t="s">
        <v>90</v>
      </c>
      <c r="D332" s="494"/>
      <c r="E332" s="493" t="s">
        <v>276</v>
      </c>
      <c r="F332" s="494"/>
      <c r="G332" s="279" t="s">
        <v>843</v>
      </c>
      <c r="H332" s="277" t="s">
        <v>899</v>
      </c>
      <c r="I332" s="277" t="s">
        <v>899</v>
      </c>
      <c r="J332" s="247"/>
      <c r="K332" s="273" t="s">
        <v>958</v>
      </c>
      <c r="L332" s="271">
        <v>2</v>
      </c>
      <c r="M332" s="280">
        <v>277.2</v>
      </c>
      <c r="N332" s="116">
        <f t="shared" si="4"/>
        <v>554.4</v>
      </c>
      <c r="O332" s="247" t="s">
        <v>75</v>
      </c>
      <c r="P332" s="255"/>
    </row>
    <row r="333" spans="1:16" s="256" customFormat="1" ht="27" customHeight="1">
      <c r="A333" s="493" t="s">
        <v>81</v>
      </c>
      <c r="B333" s="494"/>
      <c r="C333" s="493" t="s">
        <v>90</v>
      </c>
      <c r="D333" s="494"/>
      <c r="E333" s="493" t="s">
        <v>276</v>
      </c>
      <c r="F333" s="494"/>
      <c r="G333" s="279" t="s">
        <v>843</v>
      </c>
      <c r="H333" s="277" t="s">
        <v>900</v>
      </c>
      <c r="I333" s="277" t="s">
        <v>900</v>
      </c>
      <c r="J333" s="247"/>
      <c r="K333" s="273" t="s">
        <v>959</v>
      </c>
      <c r="L333" s="271">
        <v>2</v>
      </c>
      <c r="M333" s="280">
        <v>83.56</v>
      </c>
      <c r="N333" s="116">
        <f t="shared" si="4"/>
        <v>167.12</v>
      </c>
      <c r="O333" s="247" t="s">
        <v>75</v>
      </c>
      <c r="P333" s="255"/>
    </row>
    <row r="334" spans="1:16" s="256" customFormat="1" ht="27" customHeight="1">
      <c r="A334" s="493" t="s">
        <v>81</v>
      </c>
      <c r="B334" s="494"/>
      <c r="C334" s="493" t="s">
        <v>90</v>
      </c>
      <c r="D334" s="494"/>
      <c r="E334" s="493" t="s">
        <v>276</v>
      </c>
      <c r="F334" s="494"/>
      <c r="G334" s="279" t="s">
        <v>843</v>
      </c>
      <c r="H334" s="277" t="s">
        <v>901</v>
      </c>
      <c r="I334" s="277" t="s">
        <v>901</v>
      </c>
      <c r="J334" s="247"/>
      <c r="K334" s="273" t="s">
        <v>960</v>
      </c>
      <c r="L334" s="271">
        <v>6</v>
      </c>
      <c r="M334" s="280">
        <v>52.76</v>
      </c>
      <c r="N334" s="116">
        <f t="shared" si="4"/>
        <v>316.56</v>
      </c>
      <c r="O334" s="247" t="s">
        <v>75</v>
      </c>
      <c r="P334" s="255"/>
    </row>
    <row r="335" spans="1:16" s="256" customFormat="1" ht="27" customHeight="1">
      <c r="A335" s="493" t="s">
        <v>81</v>
      </c>
      <c r="B335" s="494"/>
      <c r="C335" s="493" t="s">
        <v>90</v>
      </c>
      <c r="D335" s="494"/>
      <c r="E335" s="493" t="s">
        <v>276</v>
      </c>
      <c r="F335" s="494"/>
      <c r="G335" s="279" t="s">
        <v>843</v>
      </c>
      <c r="H335" s="277" t="s">
        <v>902</v>
      </c>
      <c r="I335" s="277" t="s">
        <v>902</v>
      </c>
      <c r="J335" s="247"/>
      <c r="K335" s="273" t="s">
        <v>961</v>
      </c>
      <c r="L335" s="271">
        <v>6</v>
      </c>
      <c r="M335" s="280">
        <v>52.76</v>
      </c>
      <c r="N335" s="116">
        <f t="shared" si="4"/>
        <v>316.56</v>
      </c>
      <c r="O335" s="247" t="s">
        <v>75</v>
      </c>
      <c r="P335" s="255"/>
    </row>
    <row r="336" spans="1:16" s="256" customFormat="1" ht="27" customHeight="1">
      <c r="A336" s="493" t="s">
        <v>81</v>
      </c>
      <c r="B336" s="494"/>
      <c r="C336" s="493" t="s">
        <v>90</v>
      </c>
      <c r="D336" s="494"/>
      <c r="E336" s="493" t="s">
        <v>276</v>
      </c>
      <c r="F336" s="494"/>
      <c r="G336" s="279" t="s">
        <v>843</v>
      </c>
      <c r="H336" s="277" t="s">
        <v>903</v>
      </c>
      <c r="I336" s="277" t="s">
        <v>903</v>
      </c>
      <c r="J336" s="247"/>
      <c r="K336" s="273" t="s">
        <v>962</v>
      </c>
      <c r="L336" s="271">
        <v>8</v>
      </c>
      <c r="M336" s="280">
        <v>43.96</v>
      </c>
      <c r="N336" s="116">
        <f t="shared" ref="N336:N399" si="5">$L336*$M336</f>
        <v>351.68</v>
      </c>
      <c r="O336" s="247" t="s">
        <v>75</v>
      </c>
      <c r="P336" s="255"/>
    </row>
    <row r="337" spans="1:16" s="256" customFormat="1" ht="27" customHeight="1">
      <c r="A337" s="493" t="s">
        <v>81</v>
      </c>
      <c r="B337" s="494"/>
      <c r="C337" s="493" t="s">
        <v>90</v>
      </c>
      <c r="D337" s="494"/>
      <c r="E337" s="493" t="s">
        <v>276</v>
      </c>
      <c r="F337" s="494"/>
      <c r="G337" s="279" t="s">
        <v>843</v>
      </c>
      <c r="H337" s="277" t="s">
        <v>904</v>
      </c>
      <c r="I337" s="277" t="s">
        <v>904</v>
      </c>
      <c r="J337" s="247"/>
      <c r="K337" s="273" t="s">
        <v>963</v>
      </c>
      <c r="L337" s="271">
        <v>5</v>
      </c>
      <c r="M337" s="280">
        <v>95.92</v>
      </c>
      <c r="N337" s="116">
        <f t="shared" si="5"/>
        <v>479.6</v>
      </c>
      <c r="O337" s="247" t="s">
        <v>75</v>
      </c>
      <c r="P337" s="255"/>
    </row>
    <row r="338" spans="1:16" s="106" customFormat="1" ht="23.1" customHeight="1">
      <c r="A338" s="490" t="s">
        <v>81</v>
      </c>
      <c r="B338" s="491"/>
      <c r="C338" s="493" t="s">
        <v>126</v>
      </c>
      <c r="D338" s="494"/>
      <c r="E338" s="493" t="s">
        <v>276</v>
      </c>
      <c r="F338" s="510"/>
      <c r="G338" s="254" t="s">
        <v>964</v>
      </c>
      <c r="H338" s="292" t="s">
        <v>968</v>
      </c>
      <c r="I338" s="292" t="s">
        <v>968</v>
      </c>
      <c r="J338" s="122"/>
      <c r="K338" s="321">
        <v>4540</v>
      </c>
      <c r="L338" s="282">
        <v>2</v>
      </c>
      <c r="M338" s="283">
        <v>89.66</v>
      </c>
      <c r="N338" s="65">
        <f t="shared" si="5"/>
        <v>179.32</v>
      </c>
      <c r="O338" s="122" t="s">
        <v>71</v>
      </c>
      <c r="P338" s="32"/>
    </row>
    <row r="339" spans="1:16" s="106" customFormat="1" ht="23.1" customHeight="1">
      <c r="A339" s="490" t="s">
        <v>81</v>
      </c>
      <c r="B339" s="491"/>
      <c r="C339" s="493" t="s">
        <v>126</v>
      </c>
      <c r="D339" s="494"/>
      <c r="E339" s="493" t="s">
        <v>276</v>
      </c>
      <c r="F339" s="510"/>
      <c r="G339" s="254" t="s">
        <v>964</v>
      </c>
      <c r="H339" s="292" t="s">
        <v>969</v>
      </c>
      <c r="I339" s="292" t="s">
        <v>969</v>
      </c>
      <c r="J339" s="122"/>
      <c r="K339" s="321">
        <v>4541</v>
      </c>
      <c r="L339" s="282">
        <v>2</v>
      </c>
      <c r="M339" s="283">
        <v>52.54</v>
      </c>
      <c r="N339" s="65">
        <f t="shared" si="5"/>
        <v>105.08</v>
      </c>
      <c r="O339" s="122" t="s">
        <v>71</v>
      </c>
      <c r="P339" s="32"/>
    </row>
    <row r="340" spans="1:16" s="106" customFormat="1" ht="23.1" customHeight="1">
      <c r="A340" s="490" t="s">
        <v>81</v>
      </c>
      <c r="B340" s="491"/>
      <c r="C340" s="493" t="s">
        <v>90</v>
      </c>
      <c r="D340" s="494"/>
      <c r="E340" s="493" t="s">
        <v>276</v>
      </c>
      <c r="F340" s="510"/>
      <c r="G340" s="254" t="s">
        <v>964</v>
      </c>
      <c r="H340" s="292" t="s">
        <v>970</v>
      </c>
      <c r="I340" s="292" t="s">
        <v>970</v>
      </c>
      <c r="J340" s="122"/>
      <c r="K340" s="321">
        <v>39038</v>
      </c>
      <c r="L340" s="282">
        <v>1</v>
      </c>
      <c r="M340" s="283">
        <v>141.15</v>
      </c>
      <c r="N340" s="65">
        <f t="shared" si="5"/>
        <v>141.15</v>
      </c>
      <c r="O340" s="122" t="s">
        <v>71</v>
      </c>
      <c r="P340" s="32"/>
    </row>
    <row r="341" spans="1:16" s="106" customFormat="1" ht="23.1" customHeight="1">
      <c r="A341" s="490" t="s">
        <v>81</v>
      </c>
      <c r="B341" s="491"/>
      <c r="C341" s="493" t="s">
        <v>90</v>
      </c>
      <c r="D341" s="494"/>
      <c r="E341" s="493" t="s">
        <v>276</v>
      </c>
      <c r="F341" s="510"/>
      <c r="G341" s="254" t="s">
        <v>964</v>
      </c>
      <c r="H341" s="292" t="s">
        <v>971</v>
      </c>
      <c r="I341" s="292" t="s">
        <v>971</v>
      </c>
      <c r="J341" s="122"/>
      <c r="K341" s="321">
        <v>42287</v>
      </c>
      <c r="L341" s="282">
        <v>1</v>
      </c>
      <c r="M341" s="283">
        <v>637.08000000000004</v>
      </c>
      <c r="N341" s="65">
        <f t="shared" si="5"/>
        <v>637.08000000000004</v>
      </c>
      <c r="O341" s="122" t="s">
        <v>71</v>
      </c>
      <c r="P341" s="32"/>
    </row>
    <row r="342" spans="1:16" s="106" customFormat="1" ht="23.1" customHeight="1">
      <c r="A342" s="490" t="s">
        <v>81</v>
      </c>
      <c r="B342" s="491"/>
      <c r="C342" s="493" t="s">
        <v>90</v>
      </c>
      <c r="D342" s="494"/>
      <c r="E342" s="493" t="s">
        <v>276</v>
      </c>
      <c r="F342" s="510"/>
      <c r="G342" s="300" t="s">
        <v>843</v>
      </c>
      <c r="H342" s="292" t="s">
        <v>972</v>
      </c>
      <c r="I342" s="292" t="s">
        <v>972</v>
      </c>
      <c r="J342" s="122"/>
      <c r="K342" s="321" t="s">
        <v>1042</v>
      </c>
      <c r="L342" s="282">
        <v>1</v>
      </c>
      <c r="M342" s="283">
        <v>61.56</v>
      </c>
      <c r="N342" s="65">
        <f t="shared" si="5"/>
        <v>61.56</v>
      </c>
      <c r="O342" s="122" t="s">
        <v>75</v>
      </c>
      <c r="P342" s="32"/>
    </row>
    <row r="343" spans="1:16" s="106" customFormat="1" ht="23.1" customHeight="1">
      <c r="A343" s="490" t="s">
        <v>81</v>
      </c>
      <c r="B343" s="491"/>
      <c r="C343" s="493" t="s">
        <v>90</v>
      </c>
      <c r="D343" s="494"/>
      <c r="E343" s="493" t="s">
        <v>276</v>
      </c>
      <c r="F343" s="510"/>
      <c r="G343" s="300" t="s">
        <v>843</v>
      </c>
      <c r="H343" s="293" t="s">
        <v>973</v>
      </c>
      <c r="I343" s="293" t="s">
        <v>973</v>
      </c>
      <c r="J343" s="122"/>
      <c r="K343" s="282" t="s">
        <v>1043</v>
      </c>
      <c r="L343" s="282">
        <v>1</v>
      </c>
      <c r="M343" s="283">
        <v>30.76</v>
      </c>
      <c r="N343" s="65">
        <f t="shared" si="5"/>
        <v>30.76</v>
      </c>
      <c r="O343" s="122" t="s">
        <v>75</v>
      </c>
      <c r="P343" s="32"/>
    </row>
    <row r="344" spans="1:16" s="106" customFormat="1" ht="23.1" customHeight="1">
      <c r="A344" s="490" t="s">
        <v>81</v>
      </c>
      <c r="B344" s="491"/>
      <c r="C344" s="493" t="s">
        <v>90</v>
      </c>
      <c r="D344" s="494"/>
      <c r="E344" s="493" t="s">
        <v>276</v>
      </c>
      <c r="F344" s="510"/>
      <c r="G344" s="254" t="s">
        <v>964</v>
      </c>
      <c r="H344" s="293" t="s">
        <v>974</v>
      </c>
      <c r="I344" s="293" t="s">
        <v>974</v>
      </c>
      <c r="J344" s="122"/>
      <c r="K344" s="282">
        <v>8262</v>
      </c>
      <c r="L344" s="282">
        <v>1</v>
      </c>
      <c r="M344" s="283">
        <v>102.06</v>
      </c>
      <c r="N344" s="65">
        <f t="shared" si="5"/>
        <v>102.06</v>
      </c>
      <c r="O344" s="122" t="s">
        <v>71</v>
      </c>
      <c r="P344" s="32"/>
    </row>
    <row r="345" spans="1:16" s="106" customFormat="1" ht="23.1" customHeight="1">
      <c r="A345" s="490" t="s">
        <v>81</v>
      </c>
      <c r="B345" s="491"/>
      <c r="C345" s="493" t="s">
        <v>90</v>
      </c>
      <c r="D345" s="494"/>
      <c r="E345" s="493" t="s">
        <v>276</v>
      </c>
      <c r="F345" s="510"/>
      <c r="G345" s="254" t="s">
        <v>964</v>
      </c>
      <c r="H345" s="293" t="s">
        <v>975</v>
      </c>
      <c r="I345" s="293" t="s">
        <v>975</v>
      </c>
      <c r="J345" s="122"/>
      <c r="K345" s="282">
        <v>42622</v>
      </c>
      <c r="L345" s="282">
        <v>1</v>
      </c>
      <c r="M345" s="283">
        <v>328.79</v>
      </c>
      <c r="N345" s="65">
        <f t="shared" si="5"/>
        <v>328.79</v>
      </c>
      <c r="O345" s="122" t="s">
        <v>71</v>
      </c>
      <c r="P345" s="32"/>
    </row>
    <row r="346" spans="1:16" s="106" customFormat="1" ht="23.1" customHeight="1">
      <c r="A346" s="490" t="s">
        <v>81</v>
      </c>
      <c r="B346" s="491"/>
      <c r="C346" s="493" t="s">
        <v>90</v>
      </c>
      <c r="D346" s="494"/>
      <c r="E346" s="493" t="s">
        <v>276</v>
      </c>
      <c r="F346" s="510"/>
      <c r="G346" s="254" t="s">
        <v>964</v>
      </c>
      <c r="H346" s="293" t="s">
        <v>976</v>
      </c>
      <c r="I346" s="293" t="s">
        <v>976</v>
      </c>
      <c r="J346" s="122"/>
      <c r="K346" s="282">
        <v>3765</v>
      </c>
      <c r="L346" s="282">
        <v>1</v>
      </c>
      <c r="M346" s="283">
        <v>86.63</v>
      </c>
      <c r="N346" s="65">
        <f t="shared" si="5"/>
        <v>86.63</v>
      </c>
      <c r="O346" s="122" t="s">
        <v>71</v>
      </c>
      <c r="P346" s="32"/>
    </row>
    <row r="347" spans="1:16" s="106" customFormat="1" ht="23.1" customHeight="1">
      <c r="A347" s="490" t="s">
        <v>81</v>
      </c>
      <c r="B347" s="491"/>
      <c r="C347" s="493" t="s">
        <v>90</v>
      </c>
      <c r="D347" s="494"/>
      <c r="E347" s="493" t="s">
        <v>276</v>
      </c>
      <c r="F347" s="510"/>
      <c r="G347" s="300" t="s">
        <v>843</v>
      </c>
      <c r="H347" s="293" t="s">
        <v>977</v>
      </c>
      <c r="I347" s="293" t="s">
        <v>977</v>
      </c>
      <c r="J347" s="122"/>
      <c r="K347" s="322" t="s">
        <v>1044</v>
      </c>
      <c r="L347" s="282">
        <v>1</v>
      </c>
      <c r="M347" s="283">
        <v>61.6</v>
      </c>
      <c r="N347" s="65">
        <f t="shared" si="5"/>
        <v>61.6</v>
      </c>
      <c r="O347" s="122" t="s">
        <v>75</v>
      </c>
      <c r="P347" s="32"/>
    </row>
    <row r="348" spans="1:16" s="106" customFormat="1" ht="23.1" customHeight="1">
      <c r="A348" s="490" t="s">
        <v>81</v>
      </c>
      <c r="B348" s="491"/>
      <c r="C348" s="493" t="s">
        <v>90</v>
      </c>
      <c r="D348" s="494"/>
      <c r="E348" s="493" t="s">
        <v>276</v>
      </c>
      <c r="F348" s="510"/>
      <c r="G348" s="254" t="s">
        <v>964</v>
      </c>
      <c r="H348" s="293" t="s">
        <v>978</v>
      </c>
      <c r="I348" s="293" t="s">
        <v>978</v>
      </c>
      <c r="J348" s="122"/>
      <c r="K348" s="323">
        <v>11319</v>
      </c>
      <c r="L348" s="282">
        <v>2</v>
      </c>
      <c r="M348" s="283">
        <v>20.99</v>
      </c>
      <c r="N348" s="65">
        <f t="shared" si="5"/>
        <v>41.98</v>
      </c>
      <c r="O348" s="122" t="s">
        <v>71</v>
      </c>
      <c r="P348" s="32"/>
    </row>
    <row r="349" spans="1:16" s="106" customFormat="1" ht="23.1" customHeight="1">
      <c r="A349" s="490" t="s">
        <v>81</v>
      </c>
      <c r="B349" s="491"/>
      <c r="C349" s="493" t="s">
        <v>90</v>
      </c>
      <c r="D349" s="494"/>
      <c r="E349" s="493" t="s">
        <v>276</v>
      </c>
      <c r="F349" s="510"/>
      <c r="G349" s="254" t="s">
        <v>964</v>
      </c>
      <c r="H349" s="293" t="s">
        <v>979</v>
      </c>
      <c r="I349" s="293" t="s">
        <v>979</v>
      </c>
      <c r="J349" s="122"/>
      <c r="K349" s="323">
        <v>7142</v>
      </c>
      <c r="L349" s="282">
        <v>1</v>
      </c>
      <c r="M349" s="283">
        <v>52.39</v>
      </c>
      <c r="N349" s="65">
        <f t="shared" si="5"/>
        <v>52.39</v>
      </c>
      <c r="O349" s="122" t="s">
        <v>71</v>
      </c>
      <c r="P349" s="32"/>
    </row>
    <row r="350" spans="1:16" s="106" customFormat="1" ht="23.1" customHeight="1">
      <c r="A350" s="490" t="s">
        <v>81</v>
      </c>
      <c r="B350" s="491"/>
      <c r="C350" s="493" t="s">
        <v>90</v>
      </c>
      <c r="D350" s="494"/>
      <c r="E350" s="493" t="s">
        <v>276</v>
      </c>
      <c r="F350" s="510"/>
      <c r="G350" s="254" t="s">
        <v>964</v>
      </c>
      <c r="H350" s="294" t="s">
        <v>980</v>
      </c>
      <c r="I350" s="294" t="s">
        <v>980</v>
      </c>
      <c r="J350" s="122"/>
      <c r="K350" s="323">
        <v>40473</v>
      </c>
      <c r="L350" s="282">
        <v>1</v>
      </c>
      <c r="M350" s="283">
        <v>107.15</v>
      </c>
      <c r="N350" s="65">
        <f t="shared" si="5"/>
        <v>107.15</v>
      </c>
      <c r="O350" s="122" t="s">
        <v>71</v>
      </c>
    </row>
    <row r="351" spans="1:16" s="106" customFormat="1" ht="23.1" customHeight="1">
      <c r="A351" s="490" t="s">
        <v>81</v>
      </c>
      <c r="B351" s="491"/>
      <c r="C351" s="493" t="s">
        <v>90</v>
      </c>
      <c r="D351" s="494"/>
      <c r="E351" s="493" t="s">
        <v>276</v>
      </c>
      <c r="F351" s="510"/>
      <c r="G351" s="254" t="s">
        <v>964</v>
      </c>
      <c r="H351" s="294" t="s">
        <v>981</v>
      </c>
      <c r="I351" s="294" t="s">
        <v>981</v>
      </c>
      <c r="J351" s="122"/>
      <c r="K351" s="323">
        <v>14511</v>
      </c>
      <c r="L351" s="282">
        <v>1</v>
      </c>
      <c r="M351" s="283">
        <v>24.39</v>
      </c>
      <c r="N351" s="65">
        <f t="shared" si="5"/>
        <v>24.39</v>
      </c>
      <c r="O351" s="122" t="s">
        <v>71</v>
      </c>
    </row>
    <row r="352" spans="1:16" s="106" customFormat="1" ht="23.1" customHeight="1">
      <c r="A352" s="490" t="s">
        <v>81</v>
      </c>
      <c r="B352" s="491"/>
      <c r="C352" s="493" t="s">
        <v>90</v>
      </c>
      <c r="D352" s="494"/>
      <c r="E352" s="493" t="s">
        <v>276</v>
      </c>
      <c r="F352" s="510"/>
      <c r="G352" s="300" t="s">
        <v>843</v>
      </c>
      <c r="H352" s="295" t="s">
        <v>982</v>
      </c>
      <c r="I352" s="295" t="s">
        <v>982</v>
      </c>
      <c r="J352" s="122"/>
      <c r="K352" s="282" t="s">
        <v>1045</v>
      </c>
      <c r="L352" s="282">
        <v>1</v>
      </c>
      <c r="M352" s="283">
        <v>15.8</v>
      </c>
      <c r="N352" s="65">
        <f t="shared" si="5"/>
        <v>15.8</v>
      </c>
      <c r="O352" s="122" t="s">
        <v>75</v>
      </c>
    </row>
    <row r="353" spans="1:15" s="106" customFormat="1" ht="23.1" customHeight="1">
      <c r="A353" s="490" t="s">
        <v>81</v>
      </c>
      <c r="B353" s="491"/>
      <c r="C353" s="493" t="s">
        <v>90</v>
      </c>
      <c r="D353" s="494"/>
      <c r="E353" s="493" t="s">
        <v>276</v>
      </c>
      <c r="F353" s="510"/>
      <c r="G353" s="254" t="s">
        <v>965</v>
      </c>
      <c r="H353" s="295" t="s">
        <v>983</v>
      </c>
      <c r="I353" s="295" t="s">
        <v>983</v>
      </c>
      <c r="J353" s="122"/>
      <c r="K353" s="324">
        <v>1950</v>
      </c>
      <c r="L353" s="282">
        <v>2</v>
      </c>
      <c r="M353" s="283">
        <v>390.4</v>
      </c>
      <c r="N353" s="65">
        <f t="shared" si="5"/>
        <v>780.8</v>
      </c>
      <c r="O353" s="122" t="s">
        <v>71</v>
      </c>
    </row>
    <row r="354" spans="1:15" s="106" customFormat="1" ht="23.1" customHeight="1">
      <c r="A354" s="490" t="s">
        <v>81</v>
      </c>
      <c r="B354" s="491"/>
      <c r="C354" s="493" t="s">
        <v>117</v>
      </c>
      <c r="D354" s="494"/>
      <c r="E354" s="493" t="s">
        <v>276</v>
      </c>
      <c r="F354" s="510"/>
      <c r="G354" s="300" t="s">
        <v>843</v>
      </c>
      <c r="H354" s="295" t="s">
        <v>984</v>
      </c>
      <c r="I354" s="295" t="s">
        <v>984</v>
      </c>
      <c r="J354" s="122"/>
      <c r="K354" s="323" t="s">
        <v>1046</v>
      </c>
      <c r="L354" s="282">
        <v>2</v>
      </c>
      <c r="M354" s="283">
        <v>110</v>
      </c>
      <c r="N354" s="65">
        <f t="shared" si="5"/>
        <v>220</v>
      </c>
      <c r="O354" s="122" t="s">
        <v>75</v>
      </c>
    </row>
    <row r="355" spans="1:15" s="106" customFormat="1" ht="23.1" customHeight="1">
      <c r="A355" s="490" t="s">
        <v>81</v>
      </c>
      <c r="B355" s="491"/>
      <c r="C355" s="493" t="s">
        <v>117</v>
      </c>
      <c r="D355" s="494"/>
      <c r="E355" s="493" t="s">
        <v>276</v>
      </c>
      <c r="F355" s="510"/>
      <c r="G355" s="254" t="s">
        <v>965</v>
      </c>
      <c r="H355" s="295" t="s">
        <v>985</v>
      </c>
      <c r="I355" s="295" t="s">
        <v>985</v>
      </c>
      <c r="J355" s="122"/>
      <c r="K355" s="324">
        <v>150010</v>
      </c>
      <c r="L355" s="282">
        <v>2</v>
      </c>
      <c r="M355" s="283">
        <v>348.75</v>
      </c>
      <c r="N355" s="65">
        <f t="shared" si="5"/>
        <v>697.5</v>
      </c>
      <c r="O355" s="122" t="s">
        <v>71</v>
      </c>
    </row>
    <row r="356" spans="1:15" s="106" customFormat="1" ht="23.1" customHeight="1">
      <c r="A356" s="490" t="s">
        <v>81</v>
      </c>
      <c r="B356" s="491"/>
      <c r="C356" s="493" t="s">
        <v>117</v>
      </c>
      <c r="D356" s="494"/>
      <c r="E356" s="493" t="s">
        <v>276</v>
      </c>
      <c r="F356" s="510"/>
      <c r="G356" s="300" t="s">
        <v>843</v>
      </c>
      <c r="H356" s="295" t="s">
        <v>986</v>
      </c>
      <c r="I356" s="295" t="s">
        <v>986</v>
      </c>
      <c r="J356" s="122"/>
      <c r="K356" s="323" t="s">
        <v>1047</v>
      </c>
      <c r="L356" s="282">
        <v>2</v>
      </c>
      <c r="M356" s="283">
        <v>30.76</v>
      </c>
      <c r="N356" s="65">
        <f t="shared" si="5"/>
        <v>61.52</v>
      </c>
      <c r="O356" s="122" t="s">
        <v>75</v>
      </c>
    </row>
    <row r="357" spans="1:15" s="106" customFormat="1" ht="23.1" customHeight="1">
      <c r="A357" s="490" t="s">
        <v>81</v>
      </c>
      <c r="B357" s="491"/>
      <c r="C357" s="493" t="s">
        <v>117</v>
      </c>
      <c r="D357" s="494"/>
      <c r="E357" s="493" t="s">
        <v>276</v>
      </c>
      <c r="F357" s="510"/>
      <c r="G357" s="300" t="s">
        <v>843</v>
      </c>
      <c r="H357" s="297" t="s">
        <v>987</v>
      </c>
      <c r="I357" s="297" t="s">
        <v>987</v>
      </c>
      <c r="J357" s="122"/>
      <c r="K357" s="325" t="s">
        <v>1048</v>
      </c>
      <c r="L357" s="301">
        <v>2</v>
      </c>
      <c r="M357" s="302">
        <v>32.520000000000003</v>
      </c>
      <c r="N357" s="65">
        <f t="shared" si="5"/>
        <v>65.040000000000006</v>
      </c>
      <c r="O357" s="122" t="s">
        <v>75</v>
      </c>
    </row>
    <row r="358" spans="1:15" s="106" customFormat="1" ht="23.1" customHeight="1">
      <c r="A358" s="490" t="s">
        <v>81</v>
      </c>
      <c r="B358" s="491"/>
      <c r="C358" s="493" t="s">
        <v>117</v>
      </c>
      <c r="D358" s="494"/>
      <c r="E358" s="493" t="s">
        <v>276</v>
      </c>
      <c r="F358" s="510"/>
      <c r="G358" s="303" t="s">
        <v>966</v>
      </c>
      <c r="H358" s="304" t="s">
        <v>988</v>
      </c>
      <c r="I358" s="304" t="s">
        <v>988</v>
      </c>
      <c r="J358" s="122"/>
      <c r="K358" s="326" t="s">
        <v>1049</v>
      </c>
      <c r="L358" s="305">
        <v>2</v>
      </c>
      <c r="M358" s="306">
        <v>34.28</v>
      </c>
      <c r="N358" s="65">
        <f t="shared" si="5"/>
        <v>68.56</v>
      </c>
      <c r="O358" s="122" t="s">
        <v>75</v>
      </c>
    </row>
    <row r="359" spans="1:15" s="106" customFormat="1" ht="23.1" customHeight="1">
      <c r="A359" s="490" t="s">
        <v>81</v>
      </c>
      <c r="B359" s="491"/>
      <c r="C359" s="493" t="s">
        <v>90</v>
      </c>
      <c r="D359" s="494"/>
      <c r="E359" s="493" t="s">
        <v>276</v>
      </c>
      <c r="F359" s="510"/>
      <c r="G359" s="254" t="s">
        <v>965</v>
      </c>
      <c r="H359" s="297" t="s">
        <v>989</v>
      </c>
      <c r="I359" s="297" t="s">
        <v>989</v>
      </c>
      <c r="J359" s="122"/>
      <c r="K359" s="284">
        <v>230023</v>
      </c>
      <c r="L359" s="301">
        <v>2</v>
      </c>
      <c r="M359" s="302">
        <v>57.84</v>
      </c>
      <c r="N359" s="65">
        <f t="shared" si="5"/>
        <v>115.68</v>
      </c>
      <c r="O359" s="122" t="s">
        <v>71</v>
      </c>
    </row>
    <row r="360" spans="1:15" s="106" customFormat="1" ht="23.1" customHeight="1">
      <c r="A360" s="490" t="s">
        <v>81</v>
      </c>
      <c r="B360" s="491"/>
      <c r="C360" s="493" t="s">
        <v>90</v>
      </c>
      <c r="D360" s="494"/>
      <c r="E360" s="493" t="s">
        <v>276</v>
      </c>
      <c r="F360" s="510"/>
      <c r="G360" s="254" t="s">
        <v>965</v>
      </c>
      <c r="H360" s="297" t="s">
        <v>990</v>
      </c>
      <c r="I360" s="297" t="s">
        <v>990</v>
      </c>
      <c r="J360" s="122"/>
      <c r="K360" s="284">
        <v>230024</v>
      </c>
      <c r="L360" s="301">
        <v>2</v>
      </c>
      <c r="M360" s="302">
        <v>70.19</v>
      </c>
      <c r="N360" s="65">
        <f t="shared" si="5"/>
        <v>140.38</v>
      </c>
      <c r="O360" s="122" t="s">
        <v>71</v>
      </c>
    </row>
    <row r="361" spans="1:15" s="106" customFormat="1" ht="23.1" customHeight="1">
      <c r="A361" s="490" t="s">
        <v>81</v>
      </c>
      <c r="B361" s="491"/>
      <c r="C361" s="493" t="s">
        <v>90</v>
      </c>
      <c r="D361" s="494"/>
      <c r="E361" s="493" t="s">
        <v>276</v>
      </c>
      <c r="F361" s="510"/>
      <c r="G361" s="254" t="s">
        <v>965</v>
      </c>
      <c r="H361" s="297" t="s">
        <v>991</v>
      </c>
      <c r="I361" s="297" t="s">
        <v>991</v>
      </c>
      <c r="J361" s="122"/>
      <c r="K361" s="284">
        <v>55790</v>
      </c>
      <c r="L361" s="301">
        <v>2</v>
      </c>
      <c r="M361" s="302">
        <v>295</v>
      </c>
      <c r="N361" s="65">
        <f t="shared" si="5"/>
        <v>590</v>
      </c>
      <c r="O361" s="122" t="s">
        <v>71</v>
      </c>
    </row>
    <row r="362" spans="1:15" s="106" customFormat="1" ht="23.1" customHeight="1">
      <c r="A362" s="490" t="s">
        <v>81</v>
      </c>
      <c r="B362" s="491"/>
      <c r="C362" s="493" t="s">
        <v>90</v>
      </c>
      <c r="D362" s="494"/>
      <c r="E362" s="493" t="s">
        <v>276</v>
      </c>
      <c r="F362" s="510"/>
      <c r="G362" s="300" t="s">
        <v>843</v>
      </c>
      <c r="H362" s="297" t="s">
        <v>992</v>
      </c>
      <c r="I362" s="297" t="s">
        <v>992</v>
      </c>
      <c r="J362" s="122"/>
      <c r="K362" s="284" t="s">
        <v>1050</v>
      </c>
      <c r="L362" s="301">
        <v>10</v>
      </c>
      <c r="M362" s="307">
        <v>24.6</v>
      </c>
      <c r="N362" s="65">
        <f t="shared" si="5"/>
        <v>246</v>
      </c>
      <c r="O362" s="122" t="s">
        <v>75</v>
      </c>
    </row>
    <row r="363" spans="1:15" s="106" customFormat="1" ht="23.1" customHeight="1">
      <c r="A363" s="490" t="s">
        <v>81</v>
      </c>
      <c r="B363" s="491"/>
      <c r="C363" s="493" t="s">
        <v>117</v>
      </c>
      <c r="D363" s="494"/>
      <c r="E363" s="493" t="s">
        <v>276</v>
      </c>
      <c r="F363" s="510"/>
      <c r="G363" s="254" t="s">
        <v>965</v>
      </c>
      <c r="H363" s="297" t="s">
        <v>993</v>
      </c>
      <c r="I363" s="297" t="s">
        <v>993</v>
      </c>
      <c r="J363" s="122"/>
      <c r="K363" s="284">
        <v>121925</v>
      </c>
      <c r="L363" s="301">
        <v>2</v>
      </c>
      <c r="M363" s="307">
        <v>473.5</v>
      </c>
      <c r="N363" s="65">
        <f t="shared" si="5"/>
        <v>947</v>
      </c>
      <c r="O363" s="122" t="s">
        <v>71</v>
      </c>
    </row>
    <row r="364" spans="1:15" s="106" customFormat="1" ht="23.1" customHeight="1">
      <c r="A364" s="490" t="s">
        <v>81</v>
      </c>
      <c r="B364" s="491"/>
      <c r="C364" s="493" t="s">
        <v>117</v>
      </c>
      <c r="D364" s="494"/>
      <c r="E364" s="493" t="s">
        <v>276</v>
      </c>
      <c r="F364" s="510"/>
      <c r="G364" s="254" t="s">
        <v>965</v>
      </c>
      <c r="H364" s="297" t="s">
        <v>994</v>
      </c>
      <c r="I364" s="297" t="s">
        <v>994</v>
      </c>
      <c r="J364" s="122"/>
      <c r="K364" s="284">
        <v>1625</v>
      </c>
      <c r="L364" s="301">
        <v>2</v>
      </c>
      <c r="M364" s="307">
        <v>109.25</v>
      </c>
      <c r="N364" s="65">
        <f t="shared" si="5"/>
        <v>218.5</v>
      </c>
      <c r="O364" s="122" t="s">
        <v>71</v>
      </c>
    </row>
    <row r="365" spans="1:15" s="106" customFormat="1" ht="23.1" customHeight="1">
      <c r="A365" s="490" t="s">
        <v>81</v>
      </c>
      <c r="B365" s="491"/>
      <c r="C365" s="493" t="s">
        <v>117</v>
      </c>
      <c r="D365" s="494"/>
      <c r="E365" s="493" t="s">
        <v>276</v>
      </c>
      <c r="F365" s="510"/>
      <c r="G365" s="254" t="s">
        <v>965</v>
      </c>
      <c r="H365" s="297" t="s">
        <v>995</v>
      </c>
      <c r="I365" s="297" t="s">
        <v>995</v>
      </c>
      <c r="J365" s="122"/>
      <c r="K365" s="284">
        <v>132</v>
      </c>
      <c r="L365" s="301">
        <v>2</v>
      </c>
      <c r="M365" s="307">
        <v>379.25</v>
      </c>
      <c r="N365" s="65">
        <f t="shared" si="5"/>
        <v>758.5</v>
      </c>
      <c r="O365" s="122" t="s">
        <v>71</v>
      </c>
    </row>
    <row r="366" spans="1:15" s="106" customFormat="1" ht="23.1" customHeight="1">
      <c r="A366" s="490" t="s">
        <v>81</v>
      </c>
      <c r="B366" s="491"/>
      <c r="C366" s="493" t="s">
        <v>90</v>
      </c>
      <c r="D366" s="494"/>
      <c r="E366" s="493" t="s">
        <v>276</v>
      </c>
      <c r="F366" s="510"/>
      <c r="G366" s="254" t="s">
        <v>965</v>
      </c>
      <c r="H366" s="297" t="s">
        <v>996</v>
      </c>
      <c r="I366" s="297" t="s">
        <v>996</v>
      </c>
      <c r="J366" s="122"/>
      <c r="K366" s="327" t="s">
        <v>1051</v>
      </c>
      <c r="L366" s="301">
        <v>4</v>
      </c>
      <c r="M366" s="307">
        <v>25.69</v>
      </c>
      <c r="N366" s="65">
        <f t="shared" si="5"/>
        <v>102.76</v>
      </c>
      <c r="O366" s="122" t="s">
        <v>71</v>
      </c>
    </row>
    <row r="367" spans="1:15" s="106" customFormat="1" ht="23.1" customHeight="1">
      <c r="A367" s="490" t="s">
        <v>81</v>
      </c>
      <c r="B367" s="491"/>
      <c r="C367" s="493" t="s">
        <v>90</v>
      </c>
      <c r="D367" s="494"/>
      <c r="E367" s="493" t="s">
        <v>276</v>
      </c>
      <c r="F367" s="510"/>
      <c r="G367" s="254" t="s">
        <v>965</v>
      </c>
      <c r="H367" s="297" t="s">
        <v>997</v>
      </c>
      <c r="I367" s="297" t="s">
        <v>997</v>
      </c>
      <c r="J367" s="122"/>
      <c r="K367" s="284">
        <v>410001</v>
      </c>
      <c r="L367" s="301">
        <v>2</v>
      </c>
      <c r="M367" s="307">
        <v>274.10000000000002</v>
      </c>
      <c r="N367" s="65">
        <f t="shared" si="5"/>
        <v>548.20000000000005</v>
      </c>
      <c r="O367" s="122" t="s">
        <v>71</v>
      </c>
    </row>
    <row r="368" spans="1:15" s="106" customFormat="1" ht="23.1" customHeight="1">
      <c r="A368" s="490" t="s">
        <v>81</v>
      </c>
      <c r="B368" s="491"/>
      <c r="C368" s="493" t="s">
        <v>90</v>
      </c>
      <c r="D368" s="494"/>
      <c r="E368" s="493" t="s">
        <v>276</v>
      </c>
      <c r="F368" s="510"/>
      <c r="G368" s="254" t="s">
        <v>965</v>
      </c>
      <c r="H368" s="297" t="s">
        <v>998</v>
      </c>
      <c r="I368" s="297" t="s">
        <v>998</v>
      </c>
      <c r="J368" s="122"/>
      <c r="K368" s="284">
        <v>142220</v>
      </c>
      <c r="L368" s="301">
        <v>4</v>
      </c>
      <c r="M368" s="307">
        <v>164.85</v>
      </c>
      <c r="N368" s="65">
        <f t="shared" si="5"/>
        <v>659.4</v>
      </c>
      <c r="O368" s="122" t="s">
        <v>71</v>
      </c>
    </row>
    <row r="369" spans="1:15" s="106" customFormat="1" ht="23.1" customHeight="1">
      <c r="A369" s="490" t="s">
        <v>81</v>
      </c>
      <c r="B369" s="491"/>
      <c r="C369" s="493" t="s">
        <v>90</v>
      </c>
      <c r="D369" s="494"/>
      <c r="E369" s="493" t="s">
        <v>276</v>
      </c>
      <c r="F369" s="510"/>
      <c r="G369" s="254" t="s">
        <v>965</v>
      </c>
      <c r="H369" s="297" t="s">
        <v>999</v>
      </c>
      <c r="I369" s="297" t="s">
        <v>999</v>
      </c>
      <c r="J369" s="122"/>
      <c r="K369" s="286" t="s">
        <v>1052</v>
      </c>
      <c r="L369" s="124">
        <v>1</v>
      </c>
      <c r="M369" s="308">
        <v>170.25</v>
      </c>
      <c r="N369" s="65">
        <f t="shared" si="5"/>
        <v>170.25</v>
      </c>
      <c r="O369" s="122" t="s">
        <v>71</v>
      </c>
    </row>
    <row r="370" spans="1:15" s="106" customFormat="1" ht="23.1" customHeight="1">
      <c r="A370" s="490" t="s">
        <v>81</v>
      </c>
      <c r="B370" s="491"/>
      <c r="C370" s="493" t="s">
        <v>90</v>
      </c>
      <c r="D370" s="494"/>
      <c r="E370" s="493" t="s">
        <v>276</v>
      </c>
      <c r="F370" s="510"/>
      <c r="G370" s="254" t="s">
        <v>965</v>
      </c>
      <c r="H370" s="297" t="s">
        <v>1000</v>
      </c>
      <c r="I370" s="297" t="s">
        <v>1000</v>
      </c>
      <c r="J370" s="122"/>
      <c r="K370" s="286">
        <v>2274</v>
      </c>
      <c r="L370" s="124">
        <v>1</v>
      </c>
      <c r="M370" s="308">
        <v>170.25</v>
      </c>
      <c r="N370" s="65">
        <f t="shared" si="5"/>
        <v>170.25</v>
      </c>
      <c r="O370" s="122" t="s">
        <v>71</v>
      </c>
    </row>
    <row r="371" spans="1:15" s="106" customFormat="1" ht="23.1" customHeight="1">
      <c r="A371" s="490" t="s">
        <v>81</v>
      </c>
      <c r="B371" s="491"/>
      <c r="C371" s="493" t="s">
        <v>90</v>
      </c>
      <c r="D371" s="494"/>
      <c r="E371" s="493" t="s">
        <v>276</v>
      </c>
      <c r="F371" s="510"/>
      <c r="G371" s="254" t="s">
        <v>965</v>
      </c>
      <c r="H371" s="297" t="s">
        <v>1001</v>
      </c>
      <c r="I371" s="297" t="s">
        <v>1001</v>
      </c>
      <c r="J371" s="122"/>
      <c r="K371" s="284">
        <v>2271</v>
      </c>
      <c r="L371" s="301">
        <v>2</v>
      </c>
      <c r="M371" s="302">
        <v>101.25</v>
      </c>
      <c r="N371" s="65">
        <f t="shared" si="5"/>
        <v>202.5</v>
      </c>
      <c r="O371" s="122" t="s">
        <v>71</v>
      </c>
    </row>
    <row r="372" spans="1:15" s="106" customFormat="1" ht="23.1" customHeight="1">
      <c r="A372" s="490" t="s">
        <v>81</v>
      </c>
      <c r="B372" s="491"/>
      <c r="C372" s="493" t="s">
        <v>90</v>
      </c>
      <c r="D372" s="494"/>
      <c r="E372" s="493" t="s">
        <v>276</v>
      </c>
      <c r="F372" s="510"/>
      <c r="G372" s="254" t="s">
        <v>965</v>
      </c>
      <c r="H372" s="297" t="s">
        <v>1002</v>
      </c>
      <c r="I372" s="297" t="s">
        <v>1002</v>
      </c>
      <c r="J372" s="122"/>
      <c r="K372" s="284">
        <v>297036</v>
      </c>
      <c r="L372" s="301">
        <v>1</v>
      </c>
      <c r="M372" s="302">
        <v>125.94</v>
      </c>
      <c r="N372" s="65">
        <f t="shared" si="5"/>
        <v>125.94</v>
      </c>
      <c r="O372" s="122" t="s">
        <v>71</v>
      </c>
    </row>
    <row r="373" spans="1:15" s="106" customFormat="1" ht="23.1" customHeight="1">
      <c r="A373" s="490" t="s">
        <v>81</v>
      </c>
      <c r="B373" s="491"/>
      <c r="C373" s="493" t="s">
        <v>90</v>
      </c>
      <c r="D373" s="494"/>
      <c r="E373" s="493" t="s">
        <v>276</v>
      </c>
      <c r="F373" s="510"/>
      <c r="G373" s="254" t="s">
        <v>965</v>
      </c>
      <c r="H373" s="297" t="s">
        <v>1003</v>
      </c>
      <c r="I373" s="297" t="s">
        <v>1003</v>
      </c>
      <c r="J373" s="122"/>
      <c r="K373" s="286">
        <v>2299</v>
      </c>
      <c r="L373" s="124">
        <v>2</v>
      </c>
      <c r="M373" s="308">
        <v>32.74</v>
      </c>
      <c r="N373" s="65">
        <f t="shared" si="5"/>
        <v>65.48</v>
      </c>
      <c r="O373" s="122" t="s">
        <v>71</v>
      </c>
    </row>
    <row r="374" spans="1:15" s="106" customFormat="1" ht="23.1" customHeight="1">
      <c r="A374" s="490" t="s">
        <v>81</v>
      </c>
      <c r="B374" s="491"/>
      <c r="C374" s="493" t="s">
        <v>90</v>
      </c>
      <c r="D374" s="494"/>
      <c r="E374" s="493" t="s">
        <v>276</v>
      </c>
      <c r="F374" s="510"/>
      <c r="G374" s="254" t="s">
        <v>965</v>
      </c>
      <c r="H374" s="297" t="s">
        <v>1004</v>
      </c>
      <c r="I374" s="297" t="s">
        <v>1004</v>
      </c>
      <c r="J374" s="122"/>
      <c r="K374" s="284">
        <v>241152</v>
      </c>
      <c r="L374" s="301">
        <v>1</v>
      </c>
      <c r="M374" s="302">
        <v>100</v>
      </c>
      <c r="N374" s="65">
        <f t="shared" si="5"/>
        <v>100</v>
      </c>
      <c r="O374" s="122" t="s">
        <v>71</v>
      </c>
    </row>
    <row r="375" spans="1:15" s="106" customFormat="1" ht="23.1" customHeight="1">
      <c r="A375" s="490" t="s">
        <v>81</v>
      </c>
      <c r="B375" s="491"/>
      <c r="C375" s="493" t="s">
        <v>90</v>
      </c>
      <c r="D375" s="494"/>
      <c r="E375" s="493" t="s">
        <v>276</v>
      </c>
      <c r="F375" s="510"/>
      <c r="G375" s="254" t="s">
        <v>965</v>
      </c>
      <c r="H375" s="297" t="s">
        <v>1005</v>
      </c>
      <c r="I375" s="297" t="s">
        <v>1005</v>
      </c>
      <c r="J375" s="122"/>
      <c r="K375" s="284">
        <v>190040</v>
      </c>
      <c r="L375" s="301">
        <v>4</v>
      </c>
      <c r="M375" s="302">
        <v>32.18</v>
      </c>
      <c r="N375" s="65">
        <f t="shared" si="5"/>
        <v>128.72</v>
      </c>
      <c r="O375" s="122" t="s">
        <v>71</v>
      </c>
    </row>
    <row r="376" spans="1:15" s="106" customFormat="1" ht="23.1" customHeight="1">
      <c r="A376" s="490" t="s">
        <v>81</v>
      </c>
      <c r="B376" s="491"/>
      <c r="C376" s="493" t="s">
        <v>90</v>
      </c>
      <c r="D376" s="494"/>
      <c r="E376" s="493" t="s">
        <v>276</v>
      </c>
      <c r="F376" s="510"/>
      <c r="G376" s="254" t="s">
        <v>965</v>
      </c>
      <c r="H376" s="297" t="s">
        <v>1006</v>
      </c>
      <c r="I376" s="297" t="s">
        <v>1006</v>
      </c>
      <c r="J376" s="122"/>
      <c r="K376" s="284" t="s">
        <v>1053</v>
      </c>
      <c r="L376" s="301">
        <v>2</v>
      </c>
      <c r="M376" s="302">
        <v>49.38</v>
      </c>
      <c r="N376" s="65">
        <f t="shared" si="5"/>
        <v>98.76</v>
      </c>
      <c r="O376" s="122" t="s">
        <v>71</v>
      </c>
    </row>
    <row r="377" spans="1:15" s="106" customFormat="1" ht="23.1" customHeight="1">
      <c r="A377" s="490" t="s">
        <v>81</v>
      </c>
      <c r="B377" s="491"/>
      <c r="C377" s="493" t="s">
        <v>90</v>
      </c>
      <c r="D377" s="494"/>
      <c r="E377" s="493" t="s">
        <v>276</v>
      </c>
      <c r="F377" s="510"/>
      <c r="G377" s="254" t="s">
        <v>965</v>
      </c>
      <c r="H377" s="297" t="s">
        <v>1007</v>
      </c>
      <c r="I377" s="297" t="s">
        <v>1007</v>
      </c>
      <c r="J377" s="122"/>
      <c r="K377" s="284">
        <v>259087</v>
      </c>
      <c r="L377" s="301">
        <v>4</v>
      </c>
      <c r="M377" s="302">
        <v>35.44</v>
      </c>
      <c r="N377" s="65">
        <f t="shared" si="5"/>
        <v>141.76</v>
      </c>
      <c r="O377" s="122" t="s">
        <v>71</v>
      </c>
    </row>
    <row r="378" spans="1:15" s="106" customFormat="1" ht="23.1" customHeight="1">
      <c r="A378" s="490" t="s">
        <v>81</v>
      </c>
      <c r="B378" s="491"/>
      <c r="C378" s="493" t="s">
        <v>90</v>
      </c>
      <c r="D378" s="494"/>
      <c r="E378" s="493" t="s">
        <v>276</v>
      </c>
      <c r="F378" s="510"/>
      <c r="G378" s="300" t="s">
        <v>966</v>
      </c>
      <c r="H378" s="297" t="s">
        <v>1008</v>
      </c>
      <c r="I378" s="297" t="s">
        <v>1008</v>
      </c>
      <c r="J378" s="122"/>
      <c r="K378" s="325" t="s">
        <v>1054</v>
      </c>
      <c r="L378" s="301">
        <v>1</v>
      </c>
      <c r="M378" s="302">
        <v>104.72</v>
      </c>
      <c r="N378" s="65">
        <f t="shared" si="5"/>
        <v>104.72</v>
      </c>
      <c r="O378" s="122" t="s">
        <v>75</v>
      </c>
    </row>
    <row r="379" spans="1:15" s="106" customFormat="1" ht="23.1" customHeight="1">
      <c r="A379" s="490" t="s">
        <v>81</v>
      </c>
      <c r="B379" s="491"/>
      <c r="C379" s="493" t="s">
        <v>117</v>
      </c>
      <c r="D379" s="494"/>
      <c r="E379" s="493" t="s">
        <v>276</v>
      </c>
      <c r="F379" s="510"/>
      <c r="G379" s="309" t="s">
        <v>966</v>
      </c>
      <c r="H379" s="297" t="s">
        <v>1009</v>
      </c>
      <c r="I379" s="297" t="s">
        <v>1009</v>
      </c>
      <c r="J379" s="122"/>
      <c r="K379" s="325" t="s">
        <v>1055</v>
      </c>
      <c r="L379" s="301">
        <v>2</v>
      </c>
      <c r="M379" s="302">
        <v>61.56</v>
      </c>
      <c r="N379" s="65">
        <f t="shared" si="5"/>
        <v>123.12</v>
      </c>
      <c r="O379" s="122" t="s">
        <v>75</v>
      </c>
    </row>
    <row r="380" spans="1:15" s="106" customFormat="1" ht="23.1" customHeight="1">
      <c r="A380" s="490" t="s">
        <v>81</v>
      </c>
      <c r="B380" s="491"/>
      <c r="C380" s="493" t="s">
        <v>90</v>
      </c>
      <c r="D380" s="494"/>
      <c r="E380" s="493" t="s">
        <v>276</v>
      </c>
      <c r="F380" s="510"/>
      <c r="G380" s="310" t="s">
        <v>967</v>
      </c>
      <c r="H380" s="297" t="s">
        <v>1010</v>
      </c>
      <c r="I380" s="297" t="s">
        <v>1010</v>
      </c>
      <c r="J380" s="122"/>
      <c r="K380" s="284" t="s">
        <v>1056</v>
      </c>
      <c r="L380" s="301">
        <v>1</v>
      </c>
      <c r="M380" s="302">
        <v>40.04</v>
      </c>
      <c r="N380" s="65">
        <f t="shared" si="5"/>
        <v>40.04</v>
      </c>
      <c r="O380" s="122" t="s">
        <v>71</v>
      </c>
    </row>
    <row r="381" spans="1:15" s="106" customFormat="1" ht="23.1" customHeight="1">
      <c r="A381" s="490" t="s">
        <v>81</v>
      </c>
      <c r="B381" s="491"/>
      <c r="C381" s="493" t="s">
        <v>90</v>
      </c>
      <c r="D381" s="494"/>
      <c r="E381" s="493" t="s">
        <v>276</v>
      </c>
      <c r="F381" s="510"/>
      <c r="G381" s="310" t="s">
        <v>967</v>
      </c>
      <c r="H381" s="297" t="s">
        <v>1011</v>
      </c>
      <c r="I381" s="297" t="s">
        <v>1011</v>
      </c>
      <c r="J381" s="122"/>
      <c r="K381" s="284" t="s">
        <v>1057</v>
      </c>
      <c r="L381" s="301">
        <v>2</v>
      </c>
      <c r="M381" s="302">
        <v>38.74</v>
      </c>
      <c r="N381" s="65">
        <f t="shared" si="5"/>
        <v>77.48</v>
      </c>
      <c r="O381" s="122" t="s">
        <v>71</v>
      </c>
    </row>
    <row r="382" spans="1:15" s="106" customFormat="1" ht="23.1" customHeight="1">
      <c r="A382" s="490" t="s">
        <v>81</v>
      </c>
      <c r="B382" s="491"/>
      <c r="C382" s="493" t="s">
        <v>117</v>
      </c>
      <c r="D382" s="494"/>
      <c r="E382" s="493" t="s">
        <v>276</v>
      </c>
      <c r="F382" s="510"/>
      <c r="G382" s="310" t="s">
        <v>967</v>
      </c>
      <c r="H382" s="297" t="s">
        <v>1012</v>
      </c>
      <c r="I382" s="297" t="s">
        <v>1012</v>
      </c>
      <c r="J382" s="122"/>
      <c r="K382" s="284" t="s">
        <v>1058</v>
      </c>
      <c r="L382" s="301">
        <v>4</v>
      </c>
      <c r="M382" s="302">
        <v>23.84</v>
      </c>
      <c r="N382" s="65">
        <f t="shared" si="5"/>
        <v>95.36</v>
      </c>
      <c r="O382" s="122" t="s">
        <v>71</v>
      </c>
    </row>
    <row r="383" spans="1:15" s="106" customFormat="1" ht="23.1" customHeight="1">
      <c r="A383" s="490" t="s">
        <v>81</v>
      </c>
      <c r="B383" s="491"/>
      <c r="C383" s="493" t="s">
        <v>90</v>
      </c>
      <c r="D383" s="494"/>
      <c r="E383" s="493" t="s">
        <v>276</v>
      </c>
      <c r="F383" s="510"/>
      <c r="G383" s="310" t="s">
        <v>967</v>
      </c>
      <c r="H383" s="297" t="s">
        <v>1013</v>
      </c>
      <c r="I383" s="297" t="s">
        <v>1013</v>
      </c>
      <c r="J383" s="122"/>
      <c r="K383" s="284" t="s">
        <v>1059</v>
      </c>
      <c r="L383" s="301">
        <v>1</v>
      </c>
      <c r="M383" s="302">
        <v>194.63</v>
      </c>
      <c r="N383" s="65">
        <f t="shared" si="5"/>
        <v>194.63</v>
      </c>
      <c r="O383" s="122" t="s">
        <v>71</v>
      </c>
    </row>
    <row r="384" spans="1:15" s="106" customFormat="1" ht="23.1" customHeight="1">
      <c r="A384" s="490" t="s">
        <v>81</v>
      </c>
      <c r="B384" s="491"/>
      <c r="C384" s="493" t="s">
        <v>90</v>
      </c>
      <c r="D384" s="494"/>
      <c r="E384" s="493" t="s">
        <v>276</v>
      </c>
      <c r="F384" s="510"/>
      <c r="G384" s="310" t="s">
        <v>967</v>
      </c>
      <c r="H384" s="297" t="s">
        <v>1014</v>
      </c>
      <c r="I384" s="297" t="s">
        <v>1014</v>
      </c>
      <c r="J384" s="122"/>
      <c r="K384" s="284" t="s">
        <v>1060</v>
      </c>
      <c r="L384" s="301">
        <v>4</v>
      </c>
      <c r="M384" s="302">
        <v>21.2</v>
      </c>
      <c r="N384" s="65">
        <f t="shared" si="5"/>
        <v>84.8</v>
      </c>
      <c r="O384" s="122" t="s">
        <v>71</v>
      </c>
    </row>
    <row r="385" spans="1:15" s="106" customFormat="1" ht="23.1" customHeight="1">
      <c r="A385" s="490" t="s">
        <v>81</v>
      </c>
      <c r="B385" s="491"/>
      <c r="C385" s="493" t="s">
        <v>90</v>
      </c>
      <c r="D385" s="494"/>
      <c r="E385" s="493" t="s">
        <v>276</v>
      </c>
      <c r="F385" s="510"/>
      <c r="G385" s="310" t="s">
        <v>967</v>
      </c>
      <c r="H385" s="297" t="s">
        <v>1015</v>
      </c>
      <c r="I385" s="297" t="s">
        <v>1015</v>
      </c>
      <c r="J385" s="122"/>
      <c r="K385" s="284" t="s">
        <v>1061</v>
      </c>
      <c r="L385" s="301">
        <v>8</v>
      </c>
      <c r="M385" s="302">
        <v>17.239999999999998</v>
      </c>
      <c r="N385" s="65">
        <f t="shared" si="5"/>
        <v>137.91999999999999</v>
      </c>
      <c r="O385" s="122" t="s">
        <v>71</v>
      </c>
    </row>
    <row r="386" spans="1:15" s="106" customFormat="1" ht="23.1" customHeight="1">
      <c r="A386" s="490" t="s">
        <v>81</v>
      </c>
      <c r="B386" s="491"/>
      <c r="C386" s="493" t="s">
        <v>90</v>
      </c>
      <c r="D386" s="494"/>
      <c r="E386" s="493" t="s">
        <v>276</v>
      </c>
      <c r="F386" s="510"/>
      <c r="G386" s="310" t="s">
        <v>843</v>
      </c>
      <c r="H386" s="297" t="s">
        <v>1016</v>
      </c>
      <c r="I386" s="297" t="s">
        <v>1016</v>
      </c>
      <c r="J386" s="122"/>
      <c r="K386" s="284" t="s">
        <v>1062</v>
      </c>
      <c r="L386" s="301">
        <v>1</v>
      </c>
      <c r="M386" s="302">
        <v>139.91999999999999</v>
      </c>
      <c r="N386" s="65">
        <f t="shared" si="5"/>
        <v>139.91999999999999</v>
      </c>
      <c r="O386" s="122" t="s">
        <v>75</v>
      </c>
    </row>
    <row r="387" spans="1:15" s="106" customFormat="1" ht="23.1" customHeight="1">
      <c r="A387" s="490" t="s">
        <v>81</v>
      </c>
      <c r="B387" s="491"/>
      <c r="C387" s="493" t="s">
        <v>90</v>
      </c>
      <c r="D387" s="494"/>
      <c r="E387" s="493" t="s">
        <v>276</v>
      </c>
      <c r="F387" s="510"/>
      <c r="G387" s="310" t="s">
        <v>843</v>
      </c>
      <c r="H387" s="297" t="s">
        <v>1017</v>
      </c>
      <c r="I387" s="297" t="s">
        <v>1017</v>
      </c>
      <c r="J387" s="122"/>
      <c r="K387" s="284" t="s">
        <v>1063</v>
      </c>
      <c r="L387" s="301">
        <v>1</v>
      </c>
      <c r="M387" s="302">
        <v>43.96</v>
      </c>
      <c r="N387" s="65">
        <f t="shared" si="5"/>
        <v>43.96</v>
      </c>
      <c r="O387" s="122" t="s">
        <v>75</v>
      </c>
    </row>
    <row r="388" spans="1:15" s="106" customFormat="1" ht="23.1" customHeight="1">
      <c r="A388" s="490" t="s">
        <v>81</v>
      </c>
      <c r="B388" s="491"/>
      <c r="C388" s="493" t="s">
        <v>90</v>
      </c>
      <c r="D388" s="494"/>
      <c r="E388" s="493" t="s">
        <v>276</v>
      </c>
      <c r="F388" s="510"/>
      <c r="G388" s="310" t="s">
        <v>843</v>
      </c>
      <c r="H388" s="297" t="s">
        <v>1018</v>
      </c>
      <c r="I388" s="297" t="s">
        <v>1018</v>
      </c>
      <c r="J388" s="122"/>
      <c r="K388" s="284" t="s">
        <v>1064</v>
      </c>
      <c r="L388" s="301">
        <v>1</v>
      </c>
      <c r="M388" s="302">
        <v>139.91999999999999</v>
      </c>
      <c r="N388" s="65">
        <f t="shared" si="5"/>
        <v>139.91999999999999</v>
      </c>
      <c r="O388" s="122" t="s">
        <v>75</v>
      </c>
    </row>
    <row r="389" spans="1:15" s="106" customFormat="1" ht="23.1" customHeight="1">
      <c r="A389" s="490" t="s">
        <v>81</v>
      </c>
      <c r="B389" s="491"/>
      <c r="C389" s="493" t="s">
        <v>90</v>
      </c>
      <c r="D389" s="494"/>
      <c r="E389" s="493" t="s">
        <v>276</v>
      </c>
      <c r="F389" s="510"/>
      <c r="G389" s="310" t="s">
        <v>843</v>
      </c>
      <c r="H389" s="297" t="s">
        <v>1019</v>
      </c>
      <c r="I389" s="297" t="s">
        <v>1019</v>
      </c>
      <c r="J389" s="122"/>
      <c r="K389" s="284" t="s">
        <v>1065</v>
      </c>
      <c r="L389" s="301">
        <v>1</v>
      </c>
      <c r="M389" s="302">
        <v>48.36</v>
      </c>
      <c r="N389" s="65">
        <f t="shared" si="5"/>
        <v>48.36</v>
      </c>
      <c r="O389" s="122" t="s">
        <v>75</v>
      </c>
    </row>
    <row r="390" spans="1:15" s="106" customFormat="1" ht="23.1" customHeight="1">
      <c r="A390" s="490" t="s">
        <v>81</v>
      </c>
      <c r="B390" s="491"/>
      <c r="C390" s="493" t="s">
        <v>90</v>
      </c>
      <c r="D390" s="494"/>
      <c r="E390" s="493" t="s">
        <v>276</v>
      </c>
      <c r="F390" s="510"/>
      <c r="G390" s="310" t="s">
        <v>843</v>
      </c>
      <c r="H390" s="297" t="s">
        <v>1019</v>
      </c>
      <c r="I390" s="297" t="s">
        <v>1019</v>
      </c>
      <c r="J390" s="122"/>
      <c r="K390" s="284" t="s">
        <v>1066</v>
      </c>
      <c r="L390" s="301">
        <v>1</v>
      </c>
      <c r="M390" s="302">
        <v>65.959999999999994</v>
      </c>
      <c r="N390" s="65">
        <f t="shared" si="5"/>
        <v>65.959999999999994</v>
      </c>
      <c r="O390" s="122" t="s">
        <v>75</v>
      </c>
    </row>
    <row r="391" spans="1:15" s="106" customFormat="1" ht="23.1" customHeight="1">
      <c r="A391" s="490" t="s">
        <v>81</v>
      </c>
      <c r="B391" s="491"/>
      <c r="C391" s="493" t="s">
        <v>90</v>
      </c>
      <c r="D391" s="494"/>
      <c r="E391" s="493" t="s">
        <v>276</v>
      </c>
      <c r="F391" s="510"/>
      <c r="G391" s="310" t="s">
        <v>843</v>
      </c>
      <c r="H391" s="297" t="s">
        <v>1019</v>
      </c>
      <c r="I391" s="297" t="s">
        <v>1019</v>
      </c>
      <c r="J391" s="122"/>
      <c r="K391" s="284" t="s">
        <v>1067</v>
      </c>
      <c r="L391" s="301">
        <v>1</v>
      </c>
      <c r="M391" s="302">
        <v>83.56</v>
      </c>
      <c r="N391" s="65">
        <f t="shared" si="5"/>
        <v>83.56</v>
      </c>
      <c r="O391" s="122" t="s">
        <v>75</v>
      </c>
    </row>
    <row r="392" spans="1:15" s="106" customFormat="1" ht="23.1" customHeight="1">
      <c r="A392" s="490" t="s">
        <v>81</v>
      </c>
      <c r="B392" s="491"/>
      <c r="C392" s="493" t="s">
        <v>90</v>
      </c>
      <c r="D392" s="494"/>
      <c r="E392" s="493" t="s">
        <v>276</v>
      </c>
      <c r="F392" s="510"/>
      <c r="G392" s="310" t="s">
        <v>843</v>
      </c>
      <c r="H392" s="297" t="s">
        <v>1020</v>
      </c>
      <c r="I392" s="297" t="s">
        <v>1020</v>
      </c>
      <c r="J392" s="122"/>
      <c r="K392" s="284" t="s">
        <v>1043</v>
      </c>
      <c r="L392" s="301">
        <v>1</v>
      </c>
      <c r="M392" s="302">
        <v>30.76</v>
      </c>
      <c r="N392" s="65">
        <f t="shared" si="5"/>
        <v>30.76</v>
      </c>
      <c r="O392" s="122" t="s">
        <v>75</v>
      </c>
    </row>
    <row r="393" spans="1:15" s="106" customFormat="1" ht="23.1" customHeight="1">
      <c r="A393" s="490" t="s">
        <v>81</v>
      </c>
      <c r="B393" s="491"/>
      <c r="C393" s="493" t="s">
        <v>90</v>
      </c>
      <c r="D393" s="494"/>
      <c r="E393" s="493" t="s">
        <v>276</v>
      </c>
      <c r="F393" s="510"/>
      <c r="G393" s="310" t="s">
        <v>843</v>
      </c>
      <c r="H393" s="297" t="s">
        <v>1021</v>
      </c>
      <c r="I393" s="297" t="s">
        <v>1021</v>
      </c>
      <c r="J393" s="122"/>
      <c r="K393" s="284" t="s">
        <v>1068</v>
      </c>
      <c r="L393" s="301">
        <v>1</v>
      </c>
      <c r="M393" s="302">
        <v>38.68</v>
      </c>
      <c r="N393" s="65">
        <f t="shared" si="5"/>
        <v>38.68</v>
      </c>
      <c r="O393" s="122" t="s">
        <v>75</v>
      </c>
    </row>
    <row r="394" spans="1:15" s="106" customFormat="1" ht="23.1" customHeight="1">
      <c r="A394" s="490" t="s">
        <v>81</v>
      </c>
      <c r="B394" s="491"/>
      <c r="C394" s="493" t="s">
        <v>90</v>
      </c>
      <c r="D394" s="494"/>
      <c r="E394" s="493" t="s">
        <v>276</v>
      </c>
      <c r="F394" s="510"/>
      <c r="G394" s="310" t="s">
        <v>843</v>
      </c>
      <c r="H394" s="317" t="s">
        <v>1022</v>
      </c>
      <c r="I394" s="297" t="s">
        <v>1022</v>
      </c>
      <c r="J394" s="122"/>
      <c r="K394" s="287" t="s">
        <v>1069</v>
      </c>
      <c r="L394" s="311">
        <v>1</v>
      </c>
      <c r="M394" s="312">
        <v>74.760000000000005</v>
      </c>
      <c r="N394" s="65">
        <f t="shared" si="5"/>
        <v>74.760000000000005</v>
      </c>
      <c r="O394" s="122" t="s">
        <v>75</v>
      </c>
    </row>
    <row r="395" spans="1:15" s="106" customFormat="1" ht="23.1" customHeight="1">
      <c r="A395" s="490" t="s">
        <v>81</v>
      </c>
      <c r="B395" s="491"/>
      <c r="C395" s="493" t="s">
        <v>90</v>
      </c>
      <c r="D395" s="494"/>
      <c r="E395" s="493" t="s">
        <v>276</v>
      </c>
      <c r="F395" s="510"/>
      <c r="G395" s="315" t="s">
        <v>843</v>
      </c>
      <c r="H395" s="319" t="s">
        <v>1023</v>
      </c>
      <c r="I395" s="298" t="s">
        <v>1023</v>
      </c>
      <c r="J395" s="122"/>
      <c r="K395" s="290" t="s">
        <v>1070</v>
      </c>
      <c r="L395" s="313">
        <v>1</v>
      </c>
      <c r="M395" s="314">
        <v>113.52</v>
      </c>
      <c r="N395" s="65">
        <f t="shared" si="5"/>
        <v>113.52</v>
      </c>
      <c r="O395" s="122" t="s">
        <v>75</v>
      </c>
    </row>
    <row r="396" spans="1:15" s="106" customFormat="1" ht="23.1" customHeight="1">
      <c r="A396" s="490" t="s">
        <v>81</v>
      </c>
      <c r="B396" s="491"/>
      <c r="C396" s="493" t="s">
        <v>90</v>
      </c>
      <c r="D396" s="494"/>
      <c r="E396" s="493" t="s">
        <v>276</v>
      </c>
      <c r="F396" s="510"/>
      <c r="G396" s="315" t="s">
        <v>843</v>
      </c>
      <c r="H396" s="319" t="s">
        <v>1024</v>
      </c>
      <c r="I396" s="298" t="s">
        <v>1024</v>
      </c>
      <c r="J396" s="122"/>
      <c r="K396" s="290" t="s">
        <v>1045</v>
      </c>
      <c r="L396" s="313">
        <v>1</v>
      </c>
      <c r="M396" s="314">
        <v>15.8</v>
      </c>
      <c r="N396" s="65">
        <f t="shared" si="5"/>
        <v>15.8</v>
      </c>
      <c r="O396" s="122" t="s">
        <v>75</v>
      </c>
    </row>
    <row r="397" spans="1:15" ht="15.75" customHeight="1">
      <c r="A397" s="490" t="s">
        <v>81</v>
      </c>
      <c r="B397" s="491"/>
      <c r="C397" s="493" t="s">
        <v>90</v>
      </c>
      <c r="D397" s="494"/>
      <c r="E397" s="493" t="s">
        <v>276</v>
      </c>
      <c r="F397" s="510"/>
      <c r="G397" s="316" t="s">
        <v>843</v>
      </c>
      <c r="H397" s="320" t="s">
        <v>1025</v>
      </c>
      <c r="I397" s="299" t="s">
        <v>1025</v>
      </c>
      <c r="J397" s="122"/>
      <c r="K397" s="290" t="s">
        <v>1071</v>
      </c>
      <c r="L397" s="290">
        <v>1</v>
      </c>
      <c r="M397" s="291">
        <v>52.76</v>
      </c>
      <c r="N397" s="65">
        <f t="shared" si="5"/>
        <v>52.76</v>
      </c>
      <c r="O397" s="122" t="s">
        <v>75</v>
      </c>
    </row>
    <row r="398" spans="1:15" ht="15.75" customHeight="1">
      <c r="A398" s="490" t="s">
        <v>81</v>
      </c>
      <c r="B398" s="491"/>
      <c r="C398" s="493" t="s">
        <v>90</v>
      </c>
      <c r="D398" s="494"/>
      <c r="E398" s="493" t="s">
        <v>276</v>
      </c>
      <c r="F398" s="510"/>
      <c r="G398" s="316" t="s">
        <v>843</v>
      </c>
      <c r="H398" s="320" t="s">
        <v>1026</v>
      </c>
      <c r="I398" s="299" t="s">
        <v>1026</v>
      </c>
      <c r="J398" s="122"/>
      <c r="K398" s="290" t="s">
        <v>929</v>
      </c>
      <c r="L398" s="290">
        <v>2</v>
      </c>
      <c r="M398" s="291">
        <v>215.6</v>
      </c>
      <c r="N398" s="65">
        <f t="shared" si="5"/>
        <v>431.2</v>
      </c>
      <c r="O398" s="122" t="s">
        <v>75</v>
      </c>
    </row>
    <row r="399" spans="1:15" ht="15.75" customHeight="1">
      <c r="A399" s="490" t="s">
        <v>81</v>
      </c>
      <c r="B399" s="491"/>
      <c r="C399" s="493" t="s">
        <v>90</v>
      </c>
      <c r="D399" s="494"/>
      <c r="E399" s="493" t="s">
        <v>276</v>
      </c>
      <c r="F399" s="510"/>
      <c r="G399" s="316" t="s">
        <v>843</v>
      </c>
      <c r="H399" s="320" t="s">
        <v>1027</v>
      </c>
      <c r="I399" s="299" t="s">
        <v>1027</v>
      </c>
      <c r="J399" s="122"/>
      <c r="K399" s="290" t="s">
        <v>1072</v>
      </c>
      <c r="L399" s="290">
        <v>3</v>
      </c>
      <c r="M399" s="291">
        <v>17.559999999999999</v>
      </c>
      <c r="N399" s="65">
        <f t="shared" si="5"/>
        <v>52.679999999999993</v>
      </c>
      <c r="O399" s="122" t="s">
        <v>75</v>
      </c>
    </row>
    <row r="400" spans="1:15" ht="15.75" customHeight="1">
      <c r="A400" s="490" t="s">
        <v>81</v>
      </c>
      <c r="B400" s="491"/>
      <c r="C400" s="493" t="s">
        <v>90</v>
      </c>
      <c r="D400" s="494"/>
      <c r="E400" s="493" t="s">
        <v>276</v>
      </c>
      <c r="F400" s="510"/>
      <c r="G400" s="316" t="s">
        <v>843</v>
      </c>
      <c r="H400" s="320" t="s">
        <v>1028</v>
      </c>
      <c r="I400" s="299" t="s">
        <v>1028</v>
      </c>
      <c r="J400" s="122"/>
      <c r="K400" s="290" t="s">
        <v>1073</v>
      </c>
      <c r="L400" s="290">
        <v>1</v>
      </c>
      <c r="M400" s="291">
        <v>35.159999999999997</v>
      </c>
      <c r="N400" s="65">
        <f t="shared" ref="N400:N463" si="6">$L400*$M400</f>
        <v>35.159999999999997</v>
      </c>
      <c r="O400" s="122" t="s">
        <v>75</v>
      </c>
    </row>
    <row r="401" spans="1:18" ht="15.75" customHeight="1">
      <c r="A401" s="490" t="s">
        <v>81</v>
      </c>
      <c r="B401" s="491"/>
      <c r="C401" s="493" t="s">
        <v>90</v>
      </c>
      <c r="D401" s="494"/>
      <c r="E401" s="493" t="s">
        <v>276</v>
      </c>
      <c r="F401" s="510"/>
      <c r="G401" s="281" t="s">
        <v>843</v>
      </c>
      <c r="H401" s="318" t="s">
        <v>1029</v>
      </c>
      <c r="I401" s="296" t="s">
        <v>1029</v>
      </c>
      <c r="J401" s="122"/>
      <c r="K401" s="288" t="s">
        <v>1074</v>
      </c>
      <c r="L401" s="288">
        <v>1</v>
      </c>
      <c r="M401" s="289">
        <v>74.760000000000005</v>
      </c>
      <c r="N401" s="65">
        <f t="shared" si="6"/>
        <v>74.760000000000005</v>
      </c>
      <c r="O401" s="122" t="s">
        <v>75</v>
      </c>
    </row>
    <row r="402" spans="1:18" ht="15.75" customHeight="1">
      <c r="A402" s="490" t="s">
        <v>81</v>
      </c>
      <c r="B402" s="491"/>
      <c r="C402" s="493" t="s">
        <v>90</v>
      </c>
      <c r="D402" s="494"/>
      <c r="E402" s="493" t="s">
        <v>276</v>
      </c>
      <c r="F402" s="510"/>
      <c r="G402" s="281" t="s">
        <v>843</v>
      </c>
      <c r="H402" s="296" t="s">
        <v>1030</v>
      </c>
      <c r="I402" s="296" t="s">
        <v>1030</v>
      </c>
      <c r="J402" s="122"/>
      <c r="K402" s="284" t="s">
        <v>1075</v>
      </c>
      <c r="L402" s="284">
        <v>1</v>
      </c>
      <c r="M402" s="285">
        <v>74.760000000000005</v>
      </c>
      <c r="N402" s="65">
        <f t="shared" si="6"/>
        <v>74.760000000000005</v>
      </c>
      <c r="O402" s="122" t="s">
        <v>75</v>
      </c>
    </row>
    <row r="403" spans="1:18" ht="15.75" customHeight="1">
      <c r="A403" s="490" t="s">
        <v>81</v>
      </c>
      <c r="B403" s="491"/>
      <c r="C403" s="493" t="s">
        <v>90</v>
      </c>
      <c r="D403" s="494"/>
      <c r="E403" s="493" t="s">
        <v>276</v>
      </c>
      <c r="F403" s="510"/>
      <c r="G403" s="281" t="s">
        <v>843</v>
      </c>
      <c r="H403" s="296" t="s">
        <v>1031</v>
      </c>
      <c r="I403" s="296" t="s">
        <v>1031</v>
      </c>
      <c r="J403" s="122"/>
      <c r="K403" s="284" t="s">
        <v>1076</v>
      </c>
      <c r="L403" s="284">
        <v>1</v>
      </c>
      <c r="M403" s="285">
        <v>219.12</v>
      </c>
      <c r="N403" s="65">
        <f t="shared" si="6"/>
        <v>219.12</v>
      </c>
      <c r="O403" s="122" t="s">
        <v>75</v>
      </c>
    </row>
    <row r="404" spans="1:18" ht="15.75" customHeight="1">
      <c r="A404" s="490" t="s">
        <v>81</v>
      </c>
      <c r="B404" s="491"/>
      <c r="C404" s="493" t="s">
        <v>90</v>
      </c>
      <c r="D404" s="494"/>
      <c r="E404" s="493" t="s">
        <v>276</v>
      </c>
      <c r="F404" s="510"/>
      <c r="G404" s="281" t="s">
        <v>843</v>
      </c>
      <c r="H404" s="296" t="s">
        <v>1032</v>
      </c>
      <c r="I404" s="296" t="s">
        <v>1032</v>
      </c>
      <c r="J404" s="122"/>
      <c r="K404" s="284" t="s">
        <v>1077</v>
      </c>
      <c r="L404" s="284">
        <v>1</v>
      </c>
      <c r="M404" s="285">
        <v>79.16</v>
      </c>
      <c r="N404" s="65">
        <f t="shared" si="6"/>
        <v>79.16</v>
      </c>
      <c r="O404" s="122" t="s">
        <v>75</v>
      </c>
    </row>
    <row r="405" spans="1:18" ht="15.75" customHeight="1">
      <c r="A405" s="490" t="s">
        <v>81</v>
      </c>
      <c r="B405" s="491"/>
      <c r="C405" s="493" t="s">
        <v>90</v>
      </c>
      <c r="D405" s="494"/>
      <c r="E405" s="493" t="s">
        <v>276</v>
      </c>
      <c r="F405" s="510"/>
      <c r="G405" s="281" t="s">
        <v>843</v>
      </c>
      <c r="H405" s="296" t="s">
        <v>1033</v>
      </c>
      <c r="I405" s="296" t="s">
        <v>1033</v>
      </c>
      <c r="J405" s="122"/>
      <c r="K405" s="284" t="s">
        <v>1078</v>
      </c>
      <c r="L405" s="284">
        <v>1</v>
      </c>
      <c r="M405" s="285">
        <v>43.96</v>
      </c>
      <c r="N405" s="65">
        <f t="shared" si="6"/>
        <v>43.96</v>
      </c>
      <c r="O405" s="122" t="s">
        <v>75</v>
      </c>
    </row>
    <row r="406" spans="1:18" ht="15.75">
      <c r="A406" s="490" t="s">
        <v>81</v>
      </c>
      <c r="B406" s="491"/>
      <c r="C406" s="493" t="s">
        <v>98</v>
      </c>
      <c r="D406" s="494"/>
      <c r="E406" s="493" t="s">
        <v>276</v>
      </c>
      <c r="F406" s="510"/>
      <c r="G406" s="281" t="s">
        <v>843</v>
      </c>
      <c r="H406" s="296" t="s">
        <v>1034</v>
      </c>
      <c r="I406" s="296" t="s">
        <v>1034</v>
      </c>
      <c r="J406" s="122"/>
      <c r="K406" s="284" t="s">
        <v>1079</v>
      </c>
      <c r="L406" s="284">
        <v>1</v>
      </c>
      <c r="M406" s="285">
        <v>79.16</v>
      </c>
      <c r="N406" s="65">
        <f t="shared" si="6"/>
        <v>79.16</v>
      </c>
      <c r="O406" s="122" t="s">
        <v>75</v>
      </c>
    </row>
    <row r="407" spans="1:18" ht="15.75">
      <c r="A407" s="490" t="s">
        <v>81</v>
      </c>
      <c r="B407" s="491"/>
      <c r="C407" s="493" t="s">
        <v>98</v>
      </c>
      <c r="D407" s="494"/>
      <c r="E407" s="493" t="s">
        <v>276</v>
      </c>
      <c r="F407" s="510"/>
      <c r="G407" s="281" t="s">
        <v>843</v>
      </c>
      <c r="H407" s="296" t="s">
        <v>1035</v>
      </c>
      <c r="I407" s="296" t="s">
        <v>1035</v>
      </c>
      <c r="J407" s="122"/>
      <c r="K407" s="325" t="s">
        <v>1080</v>
      </c>
      <c r="L407" s="284">
        <v>1</v>
      </c>
      <c r="M407" s="285">
        <v>474.33</v>
      </c>
      <c r="N407" s="65">
        <f t="shared" si="6"/>
        <v>474.33</v>
      </c>
      <c r="O407" s="122" t="s">
        <v>75</v>
      </c>
    </row>
    <row r="408" spans="1:18" ht="15.75" customHeight="1">
      <c r="A408" s="490" t="s">
        <v>81</v>
      </c>
      <c r="B408" s="491"/>
      <c r="C408" s="493" t="s">
        <v>90</v>
      </c>
      <c r="D408" s="494"/>
      <c r="E408" s="493" t="s">
        <v>276</v>
      </c>
      <c r="F408" s="510"/>
      <c r="G408" s="281" t="s">
        <v>843</v>
      </c>
      <c r="H408" s="296" t="s">
        <v>1036</v>
      </c>
      <c r="I408" s="296" t="s">
        <v>1036</v>
      </c>
      <c r="J408" s="122"/>
      <c r="K408" s="284" t="s">
        <v>1081</v>
      </c>
      <c r="L408" s="284">
        <v>1</v>
      </c>
      <c r="M408" s="285">
        <v>70.36</v>
      </c>
      <c r="N408" s="65">
        <f t="shared" si="6"/>
        <v>70.36</v>
      </c>
      <c r="O408" s="122" t="s">
        <v>75</v>
      </c>
    </row>
    <row r="409" spans="1:18" ht="15.75" customHeight="1">
      <c r="A409" s="490" t="s">
        <v>81</v>
      </c>
      <c r="B409" s="491"/>
      <c r="C409" s="493" t="s">
        <v>90</v>
      </c>
      <c r="D409" s="494"/>
      <c r="E409" s="493" t="s">
        <v>276</v>
      </c>
      <c r="F409" s="510"/>
      <c r="G409" s="281" t="s">
        <v>843</v>
      </c>
      <c r="H409" s="296" t="s">
        <v>1037</v>
      </c>
      <c r="I409" s="296" t="s">
        <v>1037</v>
      </c>
      <c r="J409" s="122"/>
      <c r="K409" s="284" t="s">
        <v>1082</v>
      </c>
      <c r="L409" s="284">
        <v>1</v>
      </c>
      <c r="M409" s="285">
        <v>131.12</v>
      </c>
      <c r="N409" s="65">
        <f t="shared" si="6"/>
        <v>131.12</v>
      </c>
      <c r="O409" s="122" t="s">
        <v>75</v>
      </c>
    </row>
    <row r="410" spans="1:18" ht="15.75" customHeight="1">
      <c r="A410" s="490" t="s">
        <v>81</v>
      </c>
      <c r="B410" s="491"/>
      <c r="C410" s="493" t="s">
        <v>90</v>
      </c>
      <c r="D410" s="494"/>
      <c r="E410" s="493" t="s">
        <v>276</v>
      </c>
      <c r="F410" s="510"/>
      <c r="G410" s="281" t="s">
        <v>843</v>
      </c>
      <c r="H410" s="296" t="s">
        <v>1038</v>
      </c>
      <c r="I410" s="296" t="s">
        <v>1038</v>
      </c>
      <c r="J410" s="122"/>
      <c r="K410" s="284" t="s">
        <v>1083</v>
      </c>
      <c r="L410" s="284">
        <v>1</v>
      </c>
      <c r="M410" s="285">
        <v>39.56</v>
      </c>
      <c r="N410" s="65">
        <f t="shared" si="6"/>
        <v>39.56</v>
      </c>
      <c r="O410" s="122" t="s">
        <v>75</v>
      </c>
    </row>
    <row r="411" spans="1:18" ht="15.75" customHeight="1">
      <c r="A411" s="490" t="s">
        <v>81</v>
      </c>
      <c r="B411" s="491"/>
      <c r="C411" s="493" t="s">
        <v>90</v>
      </c>
      <c r="D411" s="494"/>
      <c r="E411" s="493" t="s">
        <v>276</v>
      </c>
      <c r="F411" s="510"/>
      <c r="G411" s="281" t="s">
        <v>843</v>
      </c>
      <c r="H411" s="296" t="s">
        <v>1039</v>
      </c>
      <c r="I411" s="296" t="s">
        <v>1039</v>
      </c>
      <c r="J411" s="122"/>
      <c r="K411" s="284" t="s">
        <v>1084</v>
      </c>
      <c r="L411" s="284">
        <v>1</v>
      </c>
      <c r="M411" s="285">
        <v>148.72</v>
      </c>
      <c r="N411" s="65">
        <f t="shared" si="6"/>
        <v>148.72</v>
      </c>
      <c r="O411" s="122" t="s">
        <v>75</v>
      </c>
    </row>
    <row r="412" spans="1:18" ht="15.75" customHeight="1">
      <c r="A412" s="490" t="s">
        <v>81</v>
      </c>
      <c r="B412" s="491"/>
      <c r="C412" s="493" t="s">
        <v>90</v>
      </c>
      <c r="D412" s="494"/>
      <c r="E412" s="493" t="s">
        <v>276</v>
      </c>
      <c r="F412" s="510"/>
      <c r="G412" s="281" t="s">
        <v>843</v>
      </c>
      <c r="H412" s="296" t="s">
        <v>1040</v>
      </c>
      <c r="I412" s="296" t="s">
        <v>1040</v>
      </c>
      <c r="J412" s="122"/>
      <c r="K412" s="284" t="s">
        <v>934</v>
      </c>
      <c r="L412" s="284">
        <v>1</v>
      </c>
      <c r="M412" s="285">
        <v>7.88</v>
      </c>
      <c r="N412" s="65">
        <f t="shared" si="6"/>
        <v>7.88</v>
      </c>
      <c r="O412" s="122" t="s">
        <v>75</v>
      </c>
    </row>
    <row r="413" spans="1:18" ht="15.75" customHeight="1">
      <c r="A413" s="490" t="s">
        <v>81</v>
      </c>
      <c r="B413" s="491"/>
      <c r="C413" s="493" t="s">
        <v>90</v>
      </c>
      <c r="D413" s="494"/>
      <c r="E413" s="511" t="s">
        <v>276</v>
      </c>
      <c r="F413" s="512"/>
      <c r="G413" s="281" t="s">
        <v>843</v>
      </c>
      <c r="H413" s="296" t="s">
        <v>1041</v>
      </c>
      <c r="I413" s="296" t="s">
        <v>1041</v>
      </c>
      <c r="J413" s="122"/>
      <c r="K413" s="284" t="s">
        <v>930</v>
      </c>
      <c r="L413" s="284">
        <v>1</v>
      </c>
      <c r="M413" s="285">
        <v>79.16</v>
      </c>
      <c r="N413" s="65">
        <f t="shared" si="6"/>
        <v>79.16</v>
      </c>
      <c r="O413" s="122" t="s">
        <v>75</v>
      </c>
      <c r="P413" s="153"/>
      <c r="R413" s="153"/>
    </row>
    <row r="414" spans="1:18" ht="15.75" customHeight="1">
      <c r="A414" s="490" t="s">
        <v>3</v>
      </c>
      <c r="B414" s="491"/>
      <c r="C414" s="493" t="s">
        <v>91</v>
      </c>
      <c r="D414" s="510"/>
      <c r="E414" s="400" t="s">
        <v>1085</v>
      </c>
      <c r="F414" s="328" t="s">
        <v>1085</v>
      </c>
      <c r="G414" s="252"/>
      <c r="H414" s="339" t="s">
        <v>1105</v>
      </c>
      <c r="I414" s="339" t="s">
        <v>1105</v>
      </c>
      <c r="J414" s="122"/>
      <c r="K414" s="336" t="s">
        <v>1089</v>
      </c>
      <c r="L414" s="158">
        <v>5</v>
      </c>
      <c r="M414" s="330">
        <v>66.14</v>
      </c>
      <c r="N414" s="65">
        <f t="shared" si="6"/>
        <v>330.7</v>
      </c>
      <c r="O414" s="122" t="s">
        <v>73</v>
      </c>
    </row>
    <row r="415" spans="1:18" ht="21" customHeight="1">
      <c r="A415" s="490" t="s">
        <v>3</v>
      </c>
      <c r="B415" s="491"/>
      <c r="C415" s="493" t="s">
        <v>91</v>
      </c>
      <c r="D415" s="510"/>
      <c r="E415" s="426" t="s">
        <v>1086</v>
      </c>
      <c r="F415" s="329" t="s">
        <v>1086</v>
      </c>
      <c r="G415" s="252"/>
      <c r="H415" s="339" t="s">
        <v>1106</v>
      </c>
      <c r="I415" s="339" t="s">
        <v>1106</v>
      </c>
      <c r="J415" s="122"/>
      <c r="K415" s="337" t="s">
        <v>1090</v>
      </c>
      <c r="L415" s="331">
        <v>3</v>
      </c>
      <c r="M415" s="332">
        <v>1098.4100000000001</v>
      </c>
      <c r="N415" s="65">
        <f t="shared" si="6"/>
        <v>3295.2300000000005</v>
      </c>
      <c r="O415" s="122" t="s">
        <v>71</v>
      </c>
      <c r="R415" s="153"/>
    </row>
    <row r="416" spans="1:18" ht="19.5" customHeight="1">
      <c r="A416" s="490" t="s">
        <v>3</v>
      </c>
      <c r="B416" s="491"/>
      <c r="C416" s="493" t="s">
        <v>91</v>
      </c>
      <c r="D416" s="510"/>
      <c r="E416" s="426" t="s">
        <v>1086</v>
      </c>
      <c r="F416" s="329" t="s">
        <v>1086</v>
      </c>
      <c r="G416" s="252"/>
      <c r="H416" s="339" t="s">
        <v>1107</v>
      </c>
      <c r="I416" s="339" t="s">
        <v>1107</v>
      </c>
      <c r="J416" s="122"/>
      <c r="K416" s="337" t="s">
        <v>1091</v>
      </c>
      <c r="L416" s="331">
        <v>3</v>
      </c>
      <c r="M416" s="332">
        <v>210</v>
      </c>
      <c r="N416" s="65">
        <f t="shared" si="6"/>
        <v>630</v>
      </c>
      <c r="O416" s="122" t="s">
        <v>71</v>
      </c>
      <c r="P416" s="153"/>
    </row>
    <row r="417" spans="1:15" ht="15.75" customHeight="1">
      <c r="A417" s="490" t="s">
        <v>3</v>
      </c>
      <c r="B417" s="491"/>
      <c r="C417" s="493" t="s">
        <v>91</v>
      </c>
      <c r="D417" s="510"/>
      <c r="E417" s="400" t="s">
        <v>1087</v>
      </c>
      <c r="F417" s="328" t="s">
        <v>1087</v>
      </c>
      <c r="G417" s="252"/>
      <c r="H417" s="339" t="s">
        <v>1108</v>
      </c>
      <c r="I417" s="339" t="s">
        <v>1108</v>
      </c>
      <c r="J417" s="122"/>
      <c r="K417" s="336" t="s">
        <v>1092</v>
      </c>
      <c r="L417" s="158">
        <v>123</v>
      </c>
      <c r="M417" s="330">
        <v>1.55</v>
      </c>
      <c r="N417" s="65">
        <f t="shared" si="6"/>
        <v>190.65</v>
      </c>
      <c r="O417" s="122" t="s">
        <v>73</v>
      </c>
    </row>
    <row r="418" spans="1:15" ht="15.75" customHeight="1">
      <c r="A418" s="490" t="s">
        <v>3</v>
      </c>
      <c r="B418" s="491"/>
      <c r="C418" s="493" t="s">
        <v>91</v>
      </c>
      <c r="D418" s="510"/>
      <c r="E418" s="400" t="s">
        <v>1085</v>
      </c>
      <c r="F418" s="328" t="s">
        <v>1085</v>
      </c>
      <c r="G418" s="252"/>
      <c r="H418" s="339" t="s">
        <v>1109</v>
      </c>
      <c r="I418" s="339" t="s">
        <v>1109</v>
      </c>
      <c r="J418" s="122"/>
      <c r="K418" s="338" t="s">
        <v>1093</v>
      </c>
      <c r="L418" s="198">
        <v>10</v>
      </c>
      <c r="M418" s="335">
        <v>27.39</v>
      </c>
      <c r="N418" s="115">
        <f t="shared" si="6"/>
        <v>273.89999999999998</v>
      </c>
      <c r="O418" s="387" t="s">
        <v>73</v>
      </c>
    </row>
    <row r="419" spans="1:15" ht="15.75" customHeight="1">
      <c r="A419" s="490" t="s">
        <v>3</v>
      </c>
      <c r="B419" s="491"/>
      <c r="C419" s="493" t="s">
        <v>91</v>
      </c>
      <c r="D419" s="510"/>
      <c r="E419" s="400" t="s">
        <v>1087</v>
      </c>
      <c r="F419" s="328" t="s">
        <v>1087</v>
      </c>
      <c r="G419" s="252"/>
      <c r="H419" s="339" t="s">
        <v>1110</v>
      </c>
      <c r="I419" s="339" t="s">
        <v>1110</v>
      </c>
      <c r="J419" s="122"/>
      <c r="K419" s="338" t="s">
        <v>1094</v>
      </c>
      <c r="L419" s="198">
        <v>123</v>
      </c>
      <c r="M419" s="335">
        <v>33.99</v>
      </c>
      <c r="N419" s="115">
        <f t="shared" si="6"/>
        <v>4180.7700000000004</v>
      </c>
      <c r="O419" s="387" t="s">
        <v>73</v>
      </c>
    </row>
    <row r="420" spans="1:15" ht="15.75" customHeight="1">
      <c r="A420" s="490" t="s">
        <v>3</v>
      </c>
      <c r="B420" s="491"/>
      <c r="C420" s="493" t="s">
        <v>91</v>
      </c>
      <c r="D420" s="510"/>
      <c r="E420" s="400" t="s">
        <v>1087</v>
      </c>
      <c r="F420" s="328" t="s">
        <v>1087</v>
      </c>
      <c r="G420" s="252"/>
      <c r="H420" s="339" t="s">
        <v>1111</v>
      </c>
      <c r="I420" s="339" t="s">
        <v>1111</v>
      </c>
      <c r="J420" s="122"/>
      <c r="K420" s="338" t="s">
        <v>1095</v>
      </c>
      <c r="L420" s="198">
        <v>93</v>
      </c>
      <c r="M420" s="335">
        <v>69.989999999999995</v>
      </c>
      <c r="N420" s="115">
        <f t="shared" si="6"/>
        <v>6509.07</v>
      </c>
      <c r="O420" s="387" t="s">
        <v>73</v>
      </c>
    </row>
    <row r="421" spans="1:15" ht="15.75" customHeight="1">
      <c r="A421" s="490" t="s">
        <v>3</v>
      </c>
      <c r="B421" s="491"/>
      <c r="C421" s="493" t="s">
        <v>91</v>
      </c>
      <c r="D421" s="510"/>
      <c r="E421" s="400" t="s">
        <v>1087</v>
      </c>
      <c r="F421" s="328" t="s">
        <v>1087</v>
      </c>
      <c r="G421" s="252"/>
      <c r="H421" s="339" t="s">
        <v>1112</v>
      </c>
      <c r="I421" s="339" t="s">
        <v>1112</v>
      </c>
      <c r="J421" s="122"/>
      <c r="K421" s="338" t="s">
        <v>1096</v>
      </c>
      <c r="L421" s="198">
        <v>123</v>
      </c>
      <c r="M421" s="335">
        <v>3.79</v>
      </c>
      <c r="N421" s="115">
        <f t="shared" si="6"/>
        <v>466.17</v>
      </c>
      <c r="O421" s="387" t="s">
        <v>73</v>
      </c>
    </row>
    <row r="422" spans="1:15" ht="15.75" customHeight="1">
      <c r="A422" s="490" t="s">
        <v>3</v>
      </c>
      <c r="B422" s="491"/>
      <c r="C422" s="493" t="s">
        <v>91</v>
      </c>
      <c r="D422" s="510"/>
      <c r="E422" s="400" t="s">
        <v>1087</v>
      </c>
      <c r="F422" s="328" t="s">
        <v>1087</v>
      </c>
      <c r="G422" s="252"/>
      <c r="H422" s="339" t="s">
        <v>1113</v>
      </c>
      <c r="I422" s="339" t="s">
        <v>1113</v>
      </c>
      <c r="J422" s="122"/>
      <c r="K422" s="338" t="s">
        <v>1097</v>
      </c>
      <c r="L422" s="198">
        <v>123</v>
      </c>
      <c r="M422" s="335">
        <v>1.87</v>
      </c>
      <c r="N422" s="115">
        <f t="shared" si="6"/>
        <v>230.01000000000002</v>
      </c>
      <c r="O422" s="387" t="s">
        <v>73</v>
      </c>
    </row>
    <row r="423" spans="1:15" ht="15.75" customHeight="1">
      <c r="A423" s="490" t="s">
        <v>3</v>
      </c>
      <c r="B423" s="491"/>
      <c r="C423" s="493" t="s">
        <v>91</v>
      </c>
      <c r="D423" s="510"/>
      <c r="E423" s="400" t="s">
        <v>1087</v>
      </c>
      <c r="F423" s="328" t="s">
        <v>1087</v>
      </c>
      <c r="G423" s="252"/>
      <c r="H423" s="339" t="s">
        <v>1114</v>
      </c>
      <c r="I423" s="339" t="s">
        <v>1114</v>
      </c>
      <c r="J423" s="122"/>
      <c r="K423" s="338" t="s">
        <v>1098</v>
      </c>
      <c r="L423" s="198">
        <v>2</v>
      </c>
      <c r="M423" s="335">
        <v>279.99</v>
      </c>
      <c r="N423" s="115">
        <f t="shared" si="6"/>
        <v>559.98</v>
      </c>
      <c r="O423" s="387" t="s">
        <v>73</v>
      </c>
    </row>
    <row r="424" spans="1:15" ht="15.75" customHeight="1">
      <c r="A424" s="490" t="s">
        <v>3</v>
      </c>
      <c r="B424" s="491"/>
      <c r="C424" s="493" t="s">
        <v>91</v>
      </c>
      <c r="D424" s="510"/>
      <c r="E424" s="400" t="s">
        <v>1087</v>
      </c>
      <c r="F424" s="328" t="s">
        <v>1087</v>
      </c>
      <c r="G424" s="252"/>
      <c r="H424" s="339" t="s">
        <v>1115</v>
      </c>
      <c r="I424" s="339" t="s">
        <v>1115</v>
      </c>
      <c r="J424" s="122"/>
      <c r="K424" s="338" t="s">
        <v>1099</v>
      </c>
      <c r="L424" s="198">
        <v>51</v>
      </c>
      <c r="M424" s="335">
        <v>8.26</v>
      </c>
      <c r="N424" s="115">
        <f t="shared" si="6"/>
        <v>421.26</v>
      </c>
      <c r="O424" s="387" t="s">
        <v>73</v>
      </c>
    </row>
    <row r="425" spans="1:15" ht="15.75" customHeight="1">
      <c r="A425" s="490" t="s">
        <v>3</v>
      </c>
      <c r="B425" s="491"/>
      <c r="C425" s="493" t="s">
        <v>91</v>
      </c>
      <c r="D425" s="510"/>
      <c r="E425" s="400" t="s">
        <v>1087</v>
      </c>
      <c r="F425" s="328" t="s">
        <v>1087</v>
      </c>
      <c r="G425" s="252"/>
      <c r="H425" s="339" t="s">
        <v>1116</v>
      </c>
      <c r="I425" s="339" t="s">
        <v>1116</v>
      </c>
      <c r="J425" s="122"/>
      <c r="K425" s="338" t="s">
        <v>1100</v>
      </c>
      <c r="L425" s="198">
        <v>51</v>
      </c>
      <c r="M425" s="335">
        <v>2</v>
      </c>
      <c r="N425" s="115">
        <f t="shared" si="6"/>
        <v>102</v>
      </c>
      <c r="O425" s="387" t="s">
        <v>73</v>
      </c>
    </row>
    <row r="426" spans="1:15" ht="15.75" customHeight="1">
      <c r="A426" s="490" t="s">
        <v>3</v>
      </c>
      <c r="B426" s="491"/>
      <c r="C426" s="493" t="s">
        <v>91</v>
      </c>
      <c r="D426" s="510"/>
      <c r="E426" s="400" t="s">
        <v>1087</v>
      </c>
      <c r="F426" s="328" t="s">
        <v>1087</v>
      </c>
      <c r="G426" s="252"/>
      <c r="H426" s="339" t="s">
        <v>1117</v>
      </c>
      <c r="I426" s="339" t="s">
        <v>1117</v>
      </c>
      <c r="J426" s="122"/>
      <c r="K426" s="338" t="s">
        <v>1101</v>
      </c>
      <c r="L426" s="198">
        <v>52</v>
      </c>
      <c r="M426" s="335">
        <v>31.99</v>
      </c>
      <c r="N426" s="115">
        <f t="shared" si="6"/>
        <v>1663.48</v>
      </c>
      <c r="O426" s="387" t="s">
        <v>73</v>
      </c>
    </row>
    <row r="427" spans="1:15" ht="15.75" customHeight="1">
      <c r="A427" s="490" t="s">
        <v>3</v>
      </c>
      <c r="B427" s="491"/>
      <c r="C427" s="493" t="s">
        <v>91</v>
      </c>
      <c r="D427" s="510"/>
      <c r="E427" s="400" t="s">
        <v>1085</v>
      </c>
      <c r="F427" s="328" t="s">
        <v>1085</v>
      </c>
      <c r="G427" s="252"/>
      <c r="H427" s="339" t="s">
        <v>1118</v>
      </c>
      <c r="I427" s="339" t="s">
        <v>1118</v>
      </c>
      <c r="J427" s="122"/>
      <c r="K427" s="338" t="s">
        <v>1102</v>
      </c>
      <c r="L427" s="198">
        <v>10</v>
      </c>
      <c r="M427" s="335">
        <v>14.08</v>
      </c>
      <c r="N427" s="115">
        <f t="shared" si="6"/>
        <v>140.80000000000001</v>
      </c>
      <c r="O427" s="387" t="s">
        <v>73</v>
      </c>
    </row>
    <row r="428" spans="1:15" ht="15.75" customHeight="1">
      <c r="A428" s="490" t="s">
        <v>3</v>
      </c>
      <c r="B428" s="491"/>
      <c r="C428" s="493" t="s">
        <v>91</v>
      </c>
      <c r="D428" s="510"/>
      <c r="E428" s="401" t="s">
        <v>1087</v>
      </c>
      <c r="F428" s="375" t="s">
        <v>1087</v>
      </c>
      <c r="G428" s="252"/>
      <c r="H428" s="339" t="s">
        <v>1119</v>
      </c>
      <c r="I428" s="339" t="s">
        <v>1119</v>
      </c>
      <c r="J428" s="122"/>
      <c r="K428" s="338" t="s">
        <v>1103</v>
      </c>
      <c r="L428" s="198">
        <v>60</v>
      </c>
      <c r="M428" s="335">
        <v>9.83</v>
      </c>
      <c r="N428" s="115">
        <f t="shared" si="6"/>
        <v>589.79999999999995</v>
      </c>
      <c r="O428" s="387" t="s">
        <v>73</v>
      </c>
    </row>
    <row r="429" spans="1:15" ht="15.75">
      <c r="A429" s="490" t="s">
        <v>80</v>
      </c>
      <c r="B429" s="491"/>
      <c r="C429" s="493" t="s">
        <v>91</v>
      </c>
      <c r="D429" s="494"/>
      <c r="E429" s="427" t="s">
        <v>1088</v>
      </c>
      <c r="F429" s="428" t="s">
        <v>1088</v>
      </c>
      <c r="G429" s="374"/>
      <c r="H429" s="350" t="s">
        <v>1120</v>
      </c>
      <c r="I429" s="350" t="s">
        <v>1120</v>
      </c>
      <c r="J429" s="122"/>
      <c r="K429" s="407" t="s">
        <v>1104</v>
      </c>
      <c r="L429" s="198">
        <v>50</v>
      </c>
      <c r="M429" s="335">
        <v>53.59</v>
      </c>
      <c r="N429" s="115">
        <f t="shared" si="6"/>
        <v>2679.5</v>
      </c>
      <c r="O429" s="387" t="s">
        <v>75</v>
      </c>
    </row>
    <row r="430" spans="1:15" ht="15.75">
      <c r="A430" s="490" t="s">
        <v>80</v>
      </c>
      <c r="B430" s="491"/>
      <c r="C430" s="493" t="s">
        <v>91</v>
      </c>
      <c r="D430" s="494"/>
      <c r="E430" s="427" t="s">
        <v>1088</v>
      </c>
      <c r="F430" s="428" t="s">
        <v>1088</v>
      </c>
      <c r="G430" s="374"/>
      <c r="H430" s="351" t="s">
        <v>1121</v>
      </c>
      <c r="I430" s="351" t="s">
        <v>1121</v>
      </c>
      <c r="J430" s="122"/>
      <c r="K430" s="361" t="s">
        <v>1175</v>
      </c>
      <c r="L430" s="158">
        <v>11</v>
      </c>
      <c r="M430" s="330">
        <v>93.56</v>
      </c>
      <c r="N430" s="65">
        <f t="shared" si="6"/>
        <v>1029.1600000000001</v>
      </c>
      <c r="O430" s="122" t="s">
        <v>75</v>
      </c>
    </row>
    <row r="431" spans="1:15" ht="29.25" customHeight="1">
      <c r="A431" s="490" t="s">
        <v>80</v>
      </c>
      <c r="B431" s="491"/>
      <c r="C431" s="493" t="s">
        <v>91</v>
      </c>
      <c r="D431" s="494"/>
      <c r="E431" s="427" t="s">
        <v>1225</v>
      </c>
      <c r="F431" s="428" t="s">
        <v>1225</v>
      </c>
      <c r="G431" s="374"/>
      <c r="H431" s="357" t="s">
        <v>1122</v>
      </c>
      <c r="I431" s="357" t="s">
        <v>1122</v>
      </c>
      <c r="J431" s="122"/>
      <c r="K431" s="362">
        <v>336724</v>
      </c>
      <c r="L431" s="159">
        <v>80</v>
      </c>
      <c r="M431" s="334">
        <v>22.3</v>
      </c>
      <c r="N431" s="65">
        <f t="shared" si="6"/>
        <v>1784</v>
      </c>
      <c r="O431" s="122" t="s">
        <v>75</v>
      </c>
    </row>
    <row r="432" spans="1:15" ht="15.75">
      <c r="A432" s="490" t="s">
        <v>80</v>
      </c>
      <c r="B432" s="491"/>
      <c r="C432" s="493" t="s">
        <v>91</v>
      </c>
      <c r="D432" s="494"/>
      <c r="E432" s="429" t="s">
        <v>1226</v>
      </c>
      <c r="F432" s="430" t="s">
        <v>1226</v>
      </c>
      <c r="G432" s="374"/>
      <c r="H432" s="352" t="s">
        <v>1123</v>
      </c>
      <c r="I432" s="352" t="s">
        <v>1123</v>
      </c>
      <c r="J432" s="122"/>
      <c r="K432" s="363" t="s">
        <v>1176</v>
      </c>
      <c r="L432" s="331">
        <v>80</v>
      </c>
      <c r="M432" s="333">
        <v>237.71</v>
      </c>
      <c r="N432" s="65">
        <f t="shared" si="6"/>
        <v>19016.8</v>
      </c>
      <c r="O432" s="122" t="s">
        <v>75</v>
      </c>
    </row>
    <row r="433" spans="1:16" ht="30">
      <c r="A433" s="490" t="s">
        <v>80</v>
      </c>
      <c r="B433" s="491"/>
      <c r="C433" s="493" t="s">
        <v>91</v>
      </c>
      <c r="D433" s="494"/>
      <c r="E433" s="429" t="s">
        <v>1226</v>
      </c>
      <c r="F433" s="430" t="s">
        <v>1226</v>
      </c>
      <c r="G433" s="374"/>
      <c r="H433" s="350" t="s">
        <v>1124</v>
      </c>
      <c r="I433" s="350" t="s">
        <v>1124</v>
      </c>
      <c r="J433" s="122"/>
      <c r="K433" s="361" t="s">
        <v>1176</v>
      </c>
      <c r="L433" s="158">
        <v>60</v>
      </c>
      <c r="M433" s="330">
        <v>13.39</v>
      </c>
      <c r="N433" s="65">
        <f t="shared" si="6"/>
        <v>803.40000000000009</v>
      </c>
      <c r="O433" s="122" t="s">
        <v>75</v>
      </c>
    </row>
    <row r="434" spans="1:16" ht="15.75">
      <c r="A434" s="490" t="s">
        <v>80</v>
      </c>
      <c r="B434" s="491"/>
      <c r="C434" s="493" t="s">
        <v>91</v>
      </c>
      <c r="D434" s="494"/>
      <c r="E434" s="429" t="s">
        <v>444</v>
      </c>
      <c r="F434" s="430" t="s">
        <v>444</v>
      </c>
      <c r="G434" s="374"/>
      <c r="H434" s="352" t="s">
        <v>1125</v>
      </c>
      <c r="I434" s="352" t="s">
        <v>1125</v>
      </c>
      <c r="J434" s="122"/>
      <c r="K434" s="363" t="s">
        <v>1177</v>
      </c>
      <c r="L434" s="331">
        <v>22</v>
      </c>
      <c r="M434" s="333">
        <v>132.26</v>
      </c>
      <c r="N434" s="65">
        <f t="shared" si="6"/>
        <v>2909.72</v>
      </c>
      <c r="O434" s="122" t="s">
        <v>75</v>
      </c>
    </row>
    <row r="435" spans="1:16" ht="15.75">
      <c r="A435" s="490" t="s">
        <v>80</v>
      </c>
      <c r="B435" s="491"/>
      <c r="C435" s="493" t="s">
        <v>91</v>
      </c>
      <c r="D435" s="494"/>
      <c r="E435" s="429" t="s">
        <v>444</v>
      </c>
      <c r="F435" s="430" t="s">
        <v>444</v>
      </c>
      <c r="G435" s="374"/>
      <c r="H435" s="353" t="s">
        <v>1126</v>
      </c>
      <c r="I435" s="353" t="s">
        <v>1126</v>
      </c>
      <c r="J435" s="122"/>
      <c r="K435" s="361" t="s">
        <v>1178</v>
      </c>
      <c r="L435" s="158">
        <v>50</v>
      </c>
      <c r="M435" s="330">
        <v>205.46</v>
      </c>
      <c r="N435" s="65">
        <f t="shared" si="6"/>
        <v>10273</v>
      </c>
      <c r="O435" s="122" t="s">
        <v>75</v>
      </c>
    </row>
    <row r="436" spans="1:16" ht="15.75">
      <c r="A436" s="490" t="s">
        <v>80</v>
      </c>
      <c r="B436" s="491"/>
      <c r="C436" s="493" t="s">
        <v>91</v>
      </c>
      <c r="D436" s="494"/>
      <c r="E436" s="429" t="s">
        <v>444</v>
      </c>
      <c r="F436" s="430" t="s">
        <v>444</v>
      </c>
      <c r="G436" s="374"/>
      <c r="H436" s="353" t="s">
        <v>1127</v>
      </c>
      <c r="I436" s="353" t="s">
        <v>1127</v>
      </c>
      <c r="J436" s="122"/>
      <c r="K436" s="361" t="s">
        <v>1179</v>
      </c>
      <c r="L436" s="158">
        <v>80</v>
      </c>
      <c r="M436" s="330">
        <v>389.56</v>
      </c>
      <c r="N436" s="65">
        <f t="shared" si="6"/>
        <v>31164.799999999999</v>
      </c>
      <c r="O436" s="122" t="s">
        <v>75</v>
      </c>
    </row>
    <row r="437" spans="1:16" ht="15.75">
      <c r="A437" s="490" t="s">
        <v>80</v>
      </c>
      <c r="B437" s="491"/>
      <c r="C437" s="493" t="s">
        <v>91</v>
      </c>
      <c r="D437" s="494"/>
      <c r="E437" s="429" t="s">
        <v>444</v>
      </c>
      <c r="F437" s="430" t="s">
        <v>444</v>
      </c>
      <c r="G437" s="374"/>
      <c r="H437" s="352" t="s">
        <v>1128</v>
      </c>
      <c r="I437" s="352" t="s">
        <v>1128</v>
      </c>
      <c r="J437" s="122"/>
      <c r="K437" s="363" t="s">
        <v>1180</v>
      </c>
      <c r="L437" s="331">
        <v>67</v>
      </c>
      <c r="M437" s="333">
        <v>34.83</v>
      </c>
      <c r="N437" s="65">
        <f t="shared" si="6"/>
        <v>2333.6099999999997</v>
      </c>
      <c r="O437" s="122" t="s">
        <v>75</v>
      </c>
    </row>
    <row r="438" spans="1:16" ht="15.75">
      <c r="A438" s="490" t="s">
        <v>80</v>
      </c>
      <c r="B438" s="491"/>
      <c r="C438" s="493" t="s">
        <v>91</v>
      </c>
      <c r="D438" s="494"/>
      <c r="E438" s="429" t="s">
        <v>444</v>
      </c>
      <c r="F438" s="430"/>
      <c r="G438" s="374"/>
      <c r="H438" s="354" t="s">
        <v>1128</v>
      </c>
      <c r="I438" s="354" t="s">
        <v>1128</v>
      </c>
      <c r="J438" s="122"/>
      <c r="K438" s="364"/>
      <c r="L438" s="159">
        <v>333</v>
      </c>
      <c r="M438" s="334">
        <v>34.83</v>
      </c>
      <c r="N438" s="115">
        <f t="shared" si="6"/>
        <v>11598.39</v>
      </c>
      <c r="O438" s="122" t="s">
        <v>75</v>
      </c>
    </row>
    <row r="439" spans="1:16" ht="15.75">
      <c r="A439" s="490" t="s">
        <v>80</v>
      </c>
      <c r="B439" s="491"/>
      <c r="C439" s="493" t="s">
        <v>91</v>
      </c>
      <c r="D439" s="494"/>
      <c r="E439" s="429" t="s">
        <v>444</v>
      </c>
      <c r="F439" s="430" t="s">
        <v>444</v>
      </c>
      <c r="G439" s="374"/>
      <c r="H439" s="352" t="s">
        <v>1129</v>
      </c>
      <c r="I439" s="352" t="s">
        <v>1129</v>
      </c>
      <c r="J439" s="122"/>
      <c r="K439" s="363" t="s">
        <v>1181</v>
      </c>
      <c r="L439" s="331">
        <v>90</v>
      </c>
      <c r="M439" s="333">
        <v>24.92</v>
      </c>
      <c r="N439" s="115">
        <f t="shared" si="6"/>
        <v>2242.8000000000002</v>
      </c>
      <c r="O439" s="122" t="s">
        <v>75</v>
      </c>
    </row>
    <row r="440" spans="1:16" ht="15.75">
      <c r="A440" s="490" t="s">
        <v>80</v>
      </c>
      <c r="B440" s="491"/>
      <c r="C440" s="493" t="s">
        <v>91</v>
      </c>
      <c r="D440" s="494"/>
      <c r="E440" s="429" t="s">
        <v>444</v>
      </c>
      <c r="F440" s="430"/>
      <c r="G440" s="374"/>
      <c r="H440" s="354" t="s">
        <v>1129</v>
      </c>
      <c r="I440" s="354" t="s">
        <v>1129</v>
      </c>
      <c r="J440" s="122"/>
      <c r="K440" s="364"/>
      <c r="L440" s="159">
        <v>310</v>
      </c>
      <c r="M440" s="335">
        <v>24.92</v>
      </c>
      <c r="N440" s="115">
        <f t="shared" si="6"/>
        <v>7725.2000000000007</v>
      </c>
      <c r="O440" s="387" t="s">
        <v>75</v>
      </c>
      <c r="P440" s="153"/>
    </row>
    <row r="441" spans="1:16" ht="15.75">
      <c r="A441" s="490" t="s">
        <v>80</v>
      </c>
      <c r="B441" s="491"/>
      <c r="C441" s="493" t="s">
        <v>91</v>
      </c>
      <c r="D441" s="494"/>
      <c r="E441" s="429" t="s">
        <v>444</v>
      </c>
      <c r="F441" s="430" t="s">
        <v>444</v>
      </c>
      <c r="G441" s="374"/>
      <c r="H441" s="353" t="s">
        <v>1130</v>
      </c>
      <c r="I441" s="353" t="s">
        <v>1130</v>
      </c>
      <c r="J441" s="122"/>
      <c r="K441" s="361" t="s">
        <v>1182</v>
      </c>
      <c r="L441" s="158">
        <v>11</v>
      </c>
      <c r="M441" s="335">
        <v>86.36</v>
      </c>
      <c r="N441" s="115">
        <f t="shared" si="6"/>
        <v>949.96</v>
      </c>
      <c r="O441" s="387" t="s">
        <v>75</v>
      </c>
    </row>
    <row r="442" spans="1:16" ht="15.75">
      <c r="A442" s="490" t="s">
        <v>80</v>
      </c>
      <c r="B442" s="491"/>
      <c r="C442" s="493" t="s">
        <v>91</v>
      </c>
      <c r="D442" s="494"/>
      <c r="E442" s="429" t="s">
        <v>1087</v>
      </c>
      <c r="F442" s="430" t="s">
        <v>1087</v>
      </c>
      <c r="G442" s="374"/>
      <c r="H442" s="352" t="s">
        <v>1131</v>
      </c>
      <c r="I442" s="352" t="s">
        <v>1131</v>
      </c>
      <c r="J442" s="122"/>
      <c r="K442" s="363" t="s">
        <v>1183</v>
      </c>
      <c r="L442" s="331">
        <v>42</v>
      </c>
      <c r="M442" s="335">
        <v>144.99</v>
      </c>
      <c r="N442" s="115">
        <f t="shared" si="6"/>
        <v>6089.58</v>
      </c>
      <c r="O442" s="387" t="s">
        <v>73</v>
      </c>
    </row>
    <row r="443" spans="1:16" ht="15.75">
      <c r="A443" s="490" t="s">
        <v>80</v>
      </c>
      <c r="B443" s="491"/>
      <c r="C443" s="493" t="s">
        <v>91</v>
      </c>
      <c r="D443" s="494"/>
      <c r="E443" s="429" t="s">
        <v>1227</v>
      </c>
      <c r="F443" s="430" t="s">
        <v>1227</v>
      </c>
      <c r="G443" s="374"/>
      <c r="H443" s="355" t="s">
        <v>1132</v>
      </c>
      <c r="I443" s="355" t="s">
        <v>1132</v>
      </c>
      <c r="J443" s="122"/>
      <c r="K443" s="364" t="s">
        <v>1184</v>
      </c>
      <c r="L443" s="159">
        <v>80</v>
      </c>
      <c r="M443" s="402">
        <v>71.989999999999995</v>
      </c>
      <c r="N443" s="115">
        <f t="shared" si="6"/>
        <v>5759.2</v>
      </c>
      <c r="O443" s="387" t="s">
        <v>73</v>
      </c>
    </row>
    <row r="444" spans="1:16" ht="21.75" customHeight="1">
      <c r="A444" s="490" t="s">
        <v>80</v>
      </c>
      <c r="B444" s="491"/>
      <c r="C444" s="493" t="s">
        <v>91</v>
      </c>
      <c r="D444" s="494"/>
      <c r="E444" s="429" t="s">
        <v>690</v>
      </c>
      <c r="F444" s="430" t="s">
        <v>690</v>
      </c>
      <c r="G444" s="374"/>
      <c r="H444" s="354" t="s">
        <v>1133</v>
      </c>
      <c r="I444" s="354" t="s">
        <v>1133</v>
      </c>
      <c r="J444" s="122"/>
      <c r="K444" s="364" t="s">
        <v>1185</v>
      </c>
      <c r="L444" s="159">
        <v>7</v>
      </c>
      <c r="M444" s="402">
        <v>179</v>
      </c>
      <c r="N444" s="115">
        <f t="shared" si="6"/>
        <v>1253</v>
      </c>
      <c r="O444" s="387" t="s">
        <v>71</v>
      </c>
      <c r="P444" s="153"/>
    </row>
    <row r="445" spans="1:16" ht="15.75">
      <c r="A445" s="490" t="s">
        <v>80</v>
      </c>
      <c r="B445" s="491"/>
      <c r="C445" s="493" t="s">
        <v>91</v>
      </c>
      <c r="D445" s="494"/>
      <c r="E445" s="429" t="s">
        <v>1228</v>
      </c>
      <c r="F445" s="430" t="s">
        <v>1228</v>
      </c>
      <c r="G445" s="374"/>
      <c r="H445" s="355" t="s">
        <v>1134</v>
      </c>
      <c r="I445" s="355" t="s">
        <v>1134</v>
      </c>
      <c r="J445" s="122"/>
      <c r="K445" s="364" t="s">
        <v>1186</v>
      </c>
      <c r="L445" s="159">
        <v>72</v>
      </c>
      <c r="M445" s="402">
        <v>78.14</v>
      </c>
      <c r="N445" s="115">
        <f t="shared" si="6"/>
        <v>5626.08</v>
      </c>
      <c r="O445" s="387" t="s">
        <v>73</v>
      </c>
    </row>
    <row r="446" spans="1:16" ht="15.75">
      <c r="A446" s="490" t="s">
        <v>80</v>
      </c>
      <c r="B446" s="491"/>
      <c r="C446" s="493" t="s">
        <v>91</v>
      </c>
      <c r="D446" s="494"/>
      <c r="E446" s="429" t="s">
        <v>298</v>
      </c>
      <c r="F446" s="430" t="s">
        <v>298</v>
      </c>
      <c r="G446" s="374"/>
      <c r="H446" s="354" t="s">
        <v>1135</v>
      </c>
      <c r="I446" s="354" t="s">
        <v>1135</v>
      </c>
      <c r="J446" s="122"/>
      <c r="K446" s="365" t="s">
        <v>1187</v>
      </c>
      <c r="L446" s="159">
        <v>8</v>
      </c>
      <c r="M446" s="402">
        <v>178.1</v>
      </c>
      <c r="N446" s="115">
        <f t="shared" si="6"/>
        <v>1424.8</v>
      </c>
      <c r="O446" s="387" t="s">
        <v>73</v>
      </c>
    </row>
    <row r="447" spans="1:16" ht="20.100000000000001" customHeight="1">
      <c r="A447" s="490" t="s">
        <v>80</v>
      </c>
      <c r="B447" s="491"/>
      <c r="C447" s="493" t="s">
        <v>91</v>
      </c>
      <c r="D447" s="494"/>
      <c r="E447" s="429" t="s">
        <v>444</v>
      </c>
      <c r="F447" s="430" t="s">
        <v>444</v>
      </c>
      <c r="G447" s="374"/>
      <c r="H447" s="356" t="s">
        <v>1136</v>
      </c>
      <c r="I447" s="356" t="s">
        <v>1136</v>
      </c>
      <c r="J447" s="122"/>
      <c r="K447" s="366" t="s">
        <v>1188</v>
      </c>
      <c r="L447" s="158">
        <v>14</v>
      </c>
      <c r="M447" s="403">
        <v>491.36</v>
      </c>
      <c r="N447" s="115">
        <f t="shared" si="6"/>
        <v>6879.04</v>
      </c>
      <c r="O447" s="387" t="s">
        <v>75</v>
      </c>
    </row>
    <row r="448" spans="1:16" ht="20.100000000000001" customHeight="1">
      <c r="A448" s="490" t="s">
        <v>80</v>
      </c>
      <c r="B448" s="491"/>
      <c r="C448" s="493" t="s">
        <v>91</v>
      </c>
      <c r="D448" s="494"/>
      <c r="E448" s="429" t="s">
        <v>444</v>
      </c>
      <c r="F448" s="430" t="s">
        <v>444</v>
      </c>
      <c r="G448" s="374"/>
      <c r="H448" s="357" t="s">
        <v>1137</v>
      </c>
      <c r="I448" s="357" t="s">
        <v>1137</v>
      </c>
      <c r="J448" s="122"/>
      <c r="K448" s="367" t="s">
        <v>1189</v>
      </c>
      <c r="L448" s="159">
        <v>16</v>
      </c>
      <c r="M448" s="403">
        <v>275.36</v>
      </c>
      <c r="N448" s="115">
        <f t="shared" si="6"/>
        <v>4405.76</v>
      </c>
      <c r="O448" s="387" t="s">
        <v>75</v>
      </c>
    </row>
    <row r="449" spans="1:15" ht="20.100000000000001" customHeight="1">
      <c r="A449" s="490" t="s">
        <v>80</v>
      </c>
      <c r="B449" s="491"/>
      <c r="C449" s="493" t="s">
        <v>91</v>
      </c>
      <c r="D449" s="494"/>
      <c r="E449" s="429" t="s">
        <v>444</v>
      </c>
      <c r="F449" s="430" t="s">
        <v>444</v>
      </c>
      <c r="G449" s="374"/>
      <c r="H449" s="356" t="s">
        <v>1138</v>
      </c>
      <c r="I449" s="356" t="s">
        <v>1138</v>
      </c>
      <c r="J449" s="122"/>
      <c r="K449" s="366" t="s">
        <v>1190</v>
      </c>
      <c r="L449" s="158">
        <v>10</v>
      </c>
      <c r="M449" s="340">
        <v>432.86</v>
      </c>
      <c r="N449" s="115">
        <f t="shared" si="6"/>
        <v>4328.6000000000004</v>
      </c>
      <c r="O449" s="122" t="s">
        <v>75</v>
      </c>
    </row>
    <row r="450" spans="1:15" ht="20.100000000000001" customHeight="1">
      <c r="A450" s="490" t="s">
        <v>80</v>
      </c>
      <c r="B450" s="491"/>
      <c r="C450" s="493" t="s">
        <v>91</v>
      </c>
      <c r="D450" s="494"/>
      <c r="E450" s="429" t="s">
        <v>444</v>
      </c>
      <c r="F450" s="430" t="s">
        <v>444</v>
      </c>
      <c r="G450" s="374"/>
      <c r="H450" s="356" t="s">
        <v>1139</v>
      </c>
      <c r="I450" s="356" t="s">
        <v>1139</v>
      </c>
      <c r="J450" s="122"/>
      <c r="K450" s="366" t="s">
        <v>1191</v>
      </c>
      <c r="L450" s="158">
        <v>7</v>
      </c>
      <c r="M450" s="340">
        <v>431.96</v>
      </c>
      <c r="N450" s="115">
        <f t="shared" si="6"/>
        <v>3023.72</v>
      </c>
      <c r="O450" s="122" t="s">
        <v>75</v>
      </c>
    </row>
    <row r="451" spans="1:15" ht="20.100000000000001" customHeight="1">
      <c r="A451" s="490" t="s">
        <v>80</v>
      </c>
      <c r="B451" s="491"/>
      <c r="C451" s="493" t="s">
        <v>91</v>
      </c>
      <c r="D451" s="494"/>
      <c r="E451" s="429" t="s">
        <v>444</v>
      </c>
      <c r="F451" s="430" t="s">
        <v>444</v>
      </c>
      <c r="G451" s="374"/>
      <c r="H451" s="356" t="s">
        <v>1140</v>
      </c>
      <c r="I451" s="356" t="s">
        <v>1140</v>
      </c>
      <c r="J451" s="122"/>
      <c r="K451" s="366" t="s">
        <v>1192</v>
      </c>
      <c r="L451" s="158">
        <v>7</v>
      </c>
      <c r="M451" s="340">
        <v>410.36</v>
      </c>
      <c r="N451" s="115">
        <f t="shared" si="6"/>
        <v>2872.52</v>
      </c>
      <c r="O451" s="122" t="s">
        <v>75</v>
      </c>
    </row>
    <row r="452" spans="1:15" ht="20.100000000000001" customHeight="1">
      <c r="A452" s="490" t="s">
        <v>80</v>
      </c>
      <c r="B452" s="491"/>
      <c r="C452" s="493" t="s">
        <v>91</v>
      </c>
      <c r="D452" s="494"/>
      <c r="E452" s="429" t="s">
        <v>444</v>
      </c>
      <c r="F452" s="430" t="s">
        <v>444</v>
      </c>
      <c r="G452" s="374"/>
      <c r="H452" s="356" t="s">
        <v>1141</v>
      </c>
      <c r="I452" s="356" t="s">
        <v>1141</v>
      </c>
      <c r="J452" s="122"/>
      <c r="K452" s="366" t="s">
        <v>1193</v>
      </c>
      <c r="L452" s="158">
        <v>7</v>
      </c>
      <c r="M452" s="340">
        <v>383.36</v>
      </c>
      <c r="N452" s="115">
        <f t="shared" si="6"/>
        <v>2683.52</v>
      </c>
      <c r="O452" s="122" t="s">
        <v>75</v>
      </c>
    </row>
    <row r="453" spans="1:15" ht="20.100000000000001" customHeight="1">
      <c r="A453" s="490" t="s">
        <v>80</v>
      </c>
      <c r="B453" s="491"/>
      <c r="C453" s="493" t="s">
        <v>91</v>
      </c>
      <c r="D453" s="494"/>
      <c r="E453" s="429" t="s">
        <v>444</v>
      </c>
      <c r="F453" s="430" t="s">
        <v>444</v>
      </c>
      <c r="G453" s="374"/>
      <c r="H453" s="356" t="s">
        <v>1142</v>
      </c>
      <c r="I453" s="356" t="s">
        <v>1142</v>
      </c>
      <c r="J453" s="122"/>
      <c r="K453" s="366" t="s">
        <v>1194</v>
      </c>
      <c r="L453" s="158">
        <v>2</v>
      </c>
      <c r="M453" s="340">
        <v>410.36</v>
      </c>
      <c r="N453" s="115">
        <f t="shared" si="6"/>
        <v>820.72</v>
      </c>
      <c r="O453" s="122" t="s">
        <v>75</v>
      </c>
    </row>
    <row r="454" spans="1:15" ht="20.100000000000001" customHeight="1">
      <c r="A454" s="490" t="s">
        <v>80</v>
      </c>
      <c r="B454" s="491"/>
      <c r="C454" s="493" t="s">
        <v>91</v>
      </c>
      <c r="D454" s="494"/>
      <c r="E454" s="429" t="s">
        <v>444</v>
      </c>
      <c r="F454" s="430" t="s">
        <v>444</v>
      </c>
      <c r="G454" s="374"/>
      <c r="H454" s="356" t="s">
        <v>1143</v>
      </c>
      <c r="I454" s="356" t="s">
        <v>1143</v>
      </c>
      <c r="J454" s="122"/>
      <c r="K454" s="366" t="s">
        <v>1195</v>
      </c>
      <c r="L454" s="158">
        <v>2</v>
      </c>
      <c r="M454" s="340">
        <v>431.96</v>
      </c>
      <c r="N454" s="115">
        <f t="shared" si="6"/>
        <v>863.92</v>
      </c>
      <c r="O454" s="122" t="s">
        <v>75</v>
      </c>
    </row>
    <row r="455" spans="1:15" ht="20.100000000000001" customHeight="1">
      <c r="A455" s="490" t="s">
        <v>80</v>
      </c>
      <c r="B455" s="491"/>
      <c r="C455" s="493" t="s">
        <v>91</v>
      </c>
      <c r="D455" s="494"/>
      <c r="E455" s="429" t="s">
        <v>444</v>
      </c>
      <c r="F455" s="430" t="s">
        <v>444</v>
      </c>
      <c r="G455" s="374"/>
      <c r="H455" s="357" t="s">
        <v>1144</v>
      </c>
      <c r="I455" s="357" t="s">
        <v>1144</v>
      </c>
      <c r="J455" s="122"/>
      <c r="K455" s="367" t="s">
        <v>1196</v>
      </c>
      <c r="L455" s="159">
        <v>4</v>
      </c>
      <c r="M455" s="341">
        <v>447.26</v>
      </c>
      <c r="N455" s="115">
        <f t="shared" si="6"/>
        <v>1789.04</v>
      </c>
      <c r="O455" s="122" t="s">
        <v>75</v>
      </c>
    </row>
    <row r="456" spans="1:15" ht="20.100000000000001" customHeight="1">
      <c r="A456" s="490" t="s">
        <v>80</v>
      </c>
      <c r="B456" s="491"/>
      <c r="C456" s="493" t="s">
        <v>91</v>
      </c>
      <c r="D456" s="494"/>
      <c r="E456" s="429" t="s">
        <v>444</v>
      </c>
      <c r="F456" s="430" t="s">
        <v>444</v>
      </c>
      <c r="G456" s="374"/>
      <c r="H456" s="357" t="s">
        <v>1145</v>
      </c>
      <c r="I456" s="357" t="s">
        <v>1145</v>
      </c>
      <c r="J456" s="122"/>
      <c r="K456" s="367" t="s">
        <v>1197</v>
      </c>
      <c r="L456" s="159">
        <v>50</v>
      </c>
      <c r="M456" s="341">
        <v>15</v>
      </c>
      <c r="N456" s="115">
        <f t="shared" si="6"/>
        <v>750</v>
      </c>
      <c r="O456" s="122" t="s">
        <v>75</v>
      </c>
    </row>
    <row r="457" spans="1:15" ht="20.100000000000001" customHeight="1">
      <c r="A457" s="490" t="s">
        <v>80</v>
      </c>
      <c r="B457" s="491"/>
      <c r="C457" s="493" t="s">
        <v>91</v>
      </c>
      <c r="D457" s="494"/>
      <c r="E457" s="429" t="s">
        <v>444</v>
      </c>
      <c r="F457" s="430" t="s">
        <v>444</v>
      </c>
      <c r="G457" s="374"/>
      <c r="H457" s="357" t="s">
        <v>1146</v>
      </c>
      <c r="I457" s="357" t="s">
        <v>1146</v>
      </c>
      <c r="J457" s="122"/>
      <c r="K457" s="367" t="s">
        <v>1198</v>
      </c>
      <c r="L457" s="159">
        <v>3</v>
      </c>
      <c r="M457" s="341">
        <v>187.16</v>
      </c>
      <c r="N457" s="115">
        <f t="shared" si="6"/>
        <v>561.48</v>
      </c>
      <c r="O457" s="122" t="s">
        <v>75</v>
      </c>
    </row>
    <row r="458" spans="1:15" ht="20.100000000000001" customHeight="1">
      <c r="A458" s="490" t="s">
        <v>80</v>
      </c>
      <c r="B458" s="491"/>
      <c r="C458" s="493" t="s">
        <v>91</v>
      </c>
      <c r="D458" s="494"/>
      <c r="E458" s="429" t="s">
        <v>1225</v>
      </c>
      <c r="F458" s="430" t="s">
        <v>1225</v>
      </c>
      <c r="G458" s="374"/>
      <c r="H458" s="358" t="s">
        <v>1147</v>
      </c>
      <c r="I458" s="358" t="s">
        <v>1147</v>
      </c>
      <c r="J458" s="122"/>
      <c r="K458" s="368">
        <v>2026827</v>
      </c>
      <c r="L458" s="331">
        <v>12</v>
      </c>
      <c r="M458" s="333">
        <v>161.96</v>
      </c>
      <c r="N458" s="115">
        <f t="shared" si="6"/>
        <v>1943.52</v>
      </c>
      <c r="O458" s="122" t="s">
        <v>75</v>
      </c>
    </row>
    <row r="459" spans="1:15" ht="20.100000000000001" customHeight="1">
      <c r="A459" s="490" t="s">
        <v>80</v>
      </c>
      <c r="B459" s="491"/>
      <c r="C459" s="493" t="s">
        <v>91</v>
      </c>
      <c r="D459" s="494"/>
      <c r="E459" s="429" t="s">
        <v>1226</v>
      </c>
      <c r="F459" s="430" t="s">
        <v>1226</v>
      </c>
      <c r="G459" s="374"/>
      <c r="H459" s="358" t="s">
        <v>1148</v>
      </c>
      <c r="I459" s="358" t="s">
        <v>1148</v>
      </c>
      <c r="J459" s="122"/>
      <c r="K459" s="369" t="s">
        <v>1199</v>
      </c>
      <c r="L459" s="331">
        <v>18</v>
      </c>
      <c r="M459" s="342">
        <v>101.66</v>
      </c>
      <c r="N459" s="115">
        <f t="shared" si="6"/>
        <v>1829.8799999999999</v>
      </c>
      <c r="O459" s="122" t="s">
        <v>75</v>
      </c>
    </row>
    <row r="460" spans="1:15" ht="20.100000000000001" customHeight="1">
      <c r="A460" s="490" t="s">
        <v>80</v>
      </c>
      <c r="B460" s="491"/>
      <c r="C460" s="493" t="s">
        <v>91</v>
      </c>
      <c r="D460" s="494"/>
      <c r="E460" s="429" t="s">
        <v>1087</v>
      </c>
      <c r="F460" s="430" t="s">
        <v>1087</v>
      </c>
      <c r="G460" s="374"/>
      <c r="H460" s="357" t="s">
        <v>1149</v>
      </c>
      <c r="I460" s="357" t="s">
        <v>1149</v>
      </c>
      <c r="J460" s="122"/>
      <c r="K460" s="367" t="s">
        <v>1200</v>
      </c>
      <c r="L460" s="159">
        <v>4</v>
      </c>
      <c r="M460" s="341">
        <v>389.99</v>
      </c>
      <c r="N460" s="115">
        <f t="shared" si="6"/>
        <v>1559.96</v>
      </c>
      <c r="O460" s="122" t="s">
        <v>73</v>
      </c>
    </row>
    <row r="461" spans="1:15" ht="20.100000000000001" customHeight="1">
      <c r="A461" s="490" t="s">
        <v>80</v>
      </c>
      <c r="B461" s="491"/>
      <c r="C461" s="493" t="s">
        <v>91</v>
      </c>
      <c r="D461" s="494"/>
      <c r="E461" s="429" t="s">
        <v>1229</v>
      </c>
      <c r="F461" s="430" t="s">
        <v>1229</v>
      </c>
      <c r="G461" s="374"/>
      <c r="H461" s="358" t="s">
        <v>1150</v>
      </c>
      <c r="I461" s="358" t="s">
        <v>1150</v>
      </c>
      <c r="J461" s="122"/>
      <c r="K461" s="369" t="s">
        <v>1201</v>
      </c>
      <c r="L461" s="331">
        <v>384</v>
      </c>
      <c r="M461" s="342">
        <v>9.98</v>
      </c>
      <c r="N461" s="115">
        <f t="shared" si="6"/>
        <v>3832.32</v>
      </c>
      <c r="O461" s="122" t="s">
        <v>73</v>
      </c>
    </row>
    <row r="462" spans="1:15" ht="20.100000000000001" customHeight="1">
      <c r="A462" s="490" t="s">
        <v>80</v>
      </c>
      <c r="B462" s="491"/>
      <c r="C462" s="493" t="s">
        <v>91</v>
      </c>
      <c r="D462" s="494"/>
      <c r="E462" s="429" t="s">
        <v>1229</v>
      </c>
      <c r="F462" s="430" t="s">
        <v>1229</v>
      </c>
      <c r="G462" s="374"/>
      <c r="H462" s="357" t="s">
        <v>1151</v>
      </c>
      <c r="I462" s="357" t="s">
        <v>1151</v>
      </c>
      <c r="J462" s="122"/>
      <c r="K462" s="367" t="s">
        <v>1202</v>
      </c>
      <c r="L462" s="159">
        <v>180</v>
      </c>
      <c r="M462" s="341">
        <v>9.98</v>
      </c>
      <c r="N462" s="115">
        <f t="shared" si="6"/>
        <v>1796.4</v>
      </c>
      <c r="O462" s="122" t="s">
        <v>73</v>
      </c>
    </row>
    <row r="463" spans="1:15" ht="20.100000000000001" customHeight="1">
      <c r="A463" s="490" t="s">
        <v>80</v>
      </c>
      <c r="B463" s="491"/>
      <c r="C463" s="493" t="s">
        <v>91</v>
      </c>
      <c r="D463" s="494"/>
      <c r="E463" s="429" t="s">
        <v>1230</v>
      </c>
      <c r="F463" s="430" t="s">
        <v>1230</v>
      </c>
      <c r="G463" s="374"/>
      <c r="H463" s="356" t="s">
        <v>1152</v>
      </c>
      <c r="I463" s="356" t="s">
        <v>1152</v>
      </c>
      <c r="J463" s="122"/>
      <c r="K463" s="361" t="s">
        <v>1203</v>
      </c>
      <c r="L463" s="343">
        <v>11</v>
      </c>
      <c r="M463" s="347">
        <v>36.79</v>
      </c>
      <c r="N463" s="115">
        <f t="shared" si="6"/>
        <v>404.69</v>
      </c>
      <c r="O463" s="122" t="s">
        <v>73</v>
      </c>
    </row>
    <row r="464" spans="1:15" ht="20.100000000000001" customHeight="1">
      <c r="A464" s="490" t="s">
        <v>80</v>
      </c>
      <c r="B464" s="491"/>
      <c r="C464" s="493" t="s">
        <v>91</v>
      </c>
      <c r="D464" s="494"/>
      <c r="E464" s="429" t="s">
        <v>1230</v>
      </c>
      <c r="F464" s="430" t="s">
        <v>1230</v>
      </c>
      <c r="G464" s="374"/>
      <c r="H464" s="356" t="s">
        <v>1153</v>
      </c>
      <c r="I464" s="356" t="s">
        <v>1153</v>
      </c>
      <c r="J464" s="122"/>
      <c r="K464" s="361" t="s">
        <v>1204</v>
      </c>
      <c r="L464" s="343">
        <v>11</v>
      </c>
      <c r="M464" s="347">
        <v>82.34</v>
      </c>
      <c r="N464" s="115">
        <f t="shared" ref="N464:N526" si="7">$L464*$M464</f>
        <v>905.74</v>
      </c>
      <c r="O464" s="122" t="s">
        <v>73</v>
      </c>
    </row>
    <row r="465" spans="1:16" ht="20.100000000000001" customHeight="1">
      <c r="A465" s="490" t="s">
        <v>80</v>
      </c>
      <c r="B465" s="491"/>
      <c r="C465" s="493" t="s">
        <v>91</v>
      </c>
      <c r="D465" s="494"/>
      <c r="E465" s="429" t="s">
        <v>1230</v>
      </c>
      <c r="F465" s="430" t="s">
        <v>1230</v>
      </c>
      <c r="G465" s="374"/>
      <c r="H465" s="356" t="s">
        <v>1154</v>
      </c>
      <c r="I465" s="356" t="s">
        <v>1154</v>
      </c>
      <c r="J465" s="122"/>
      <c r="K465" s="361" t="s">
        <v>1205</v>
      </c>
      <c r="L465" s="343">
        <v>3</v>
      </c>
      <c r="M465" s="347">
        <v>348.68</v>
      </c>
      <c r="N465" s="115">
        <f t="shared" si="7"/>
        <v>1046.04</v>
      </c>
      <c r="O465" s="122" t="s">
        <v>73</v>
      </c>
    </row>
    <row r="466" spans="1:16" ht="20.100000000000001" customHeight="1">
      <c r="A466" s="490" t="s">
        <v>80</v>
      </c>
      <c r="B466" s="491"/>
      <c r="C466" s="493" t="s">
        <v>91</v>
      </c>
      <c r="D466" s="494"/>
      <c r="E466" s="429" t="s">
        <v>1230</v>
      </c>
      <c r="F466" s="430" t="s">
        <v>1230</v>
      </c>
      <c r="G466" s="374"/>
      <c r="H466" s="356" t="s">
        <v>1155</v>
      </c>
      <c r="I466" s="356" t="s">
        <v>1155</v>
      </c>
      <c r="J466" s="122"/>
      <c r="K466" s="361" t="s">
        <v>1206</v>
      </c>
      <c r="L466" s="343">
        <v>11</v>
      </c>
      <c r="M466" s="347">
        <v>27.59</v>
      </c>
      <c r="N466" s="115">
        <f t="shared" si="7"/>
        <v>303.49</v>
      </c>
      <c r="O466" s="122" t="s">
        <v>73</v>
      </c>
    </row>
    <row r="467" spans="1:16" ht="20.100000000000001" customHeight="1">
      <c r="A467" s="490" t="s">
        <v>80</v>
      </c>
      <c r="B467" s="491"/>
      <c r="C467" s="493" t="s">
        <v>91</v>
      </c>
      <c r="D467" s="494"/>
      <c r="E467" s="429" t="s">
        <v>1230</v>
      </c>
      <c r="F467" s="430" t="s">
        <v>1230</v>
      </c>
      <c r="G467" s="374"/>
      <c r="H467" s="356" t="s">
        <v>1156</v>
      </c>
      <c r="I467" s="356" t="s">
        <v>1156</v>
      </c>
      <c r="J467" s="122"/>
      <c r="K467" s="361" t="s">
        <v>1207</v>
      </c>
      <c r="L467" s="343">
        <v>11</v>
      </c>
      <c r="M467" s="347">
        <v>36.79</v>
      </c>
      <c r="N467" s="115">
        <f t="shared" si="7"/>
        <v>404.69</v>
      </c>
      <c r="O467" s="122" t="s">
        <v>73</v>
      </c>
    </row>
    <row r="468" spans="1:16" ht="20.100000000000001" customHeight="1">
      <c r="A468" s="490" t="s">
        <v>80</v>
      </c>
      <c r="B468" s="491"/>
      <c r="C468" s="493" t="s">
        <v>91</v>
      </c>
      <c r="D468" s="494"/>
      <c r="E468" s="429" t="s">
        <v>1230</v>
      </c>
      <c r="F468" s="430" t="s">
        <v>1230</v>
      </c>
      <c r="G468" s="374"/>
      <c r="H468" s="356" t="s">
        <v>1157</v>
      </c>
      <c r="I468" s="356" t="s">
        <v>1157</v>
      </c>
      <c r="J468" s="122"/>
      <c r="K468" s="361" t="s">
        <v>1208</v>
      </c>
      <c r="L468" s="343">
        <v>11</v>
      </c>
      <c r="M468" s="347">
        <v>91.54</v>
      </c>
      <c r="N468" s="115">
        <f t="shared" si="7"/>
        <v>1006.94</v>
      </c>
      <c r="O468" s="122" t="s">
        <v>73</v>
      </c>
      <c r="P468" s="153"/>
    </row>
    <row r="469" spans="1:16" ht="20.100000000000001" customHeight="1">
      <c r="A469" s="490" t="s">
        <v>80</v>
      </c>
      <c r="B469" s="491"/>
      <c r="C469" s="493" t="s">
        <v>91</v>
      </c>
      <c r="D469" s="494"/>
      <c r="E469" s="429" t="s">
        <v>1225</v>
      </c>
      <c r="F469" s="430" t="s">
        <v>1225</v>
      </c>
      <c r="G469" s="374"/>
      <c r="H469" s="356" t="s">
        <v>1158</v>
      </c>
      <c r="I469" s="356" t="s">
        <v>1158</v>
      </c>
      <c r="J469" s="122"/>
      <c r="K469" s="361" t="s">
        <v>1209</v>
      </c>
      <c r="L469" s="343">
        <v>11</v>
      </c>
      <c r="M469" s="347">
        <v>63.44</v>
      </c>
      <c r="N469" s="115">
        <f t="shared" si="7"/>
        <v>697.83999999999992</v>
      </c>
      <c r="O469" s="122" t="s">
        <v>75</v>
      </c>
    </row>
    <row r="470" spans="1:16" ht="20.100000000000001" customHeight="1">
      <c r="A470" s="490" t="s">
        <v>80</v>
      </c>
      <c r="B470" s="491"/>
      <c r="C470" s="493" t="s">
        <v>91</v>
      </c>
      <c r="D470" s="494"/>
      <c r="E470" s="429" t="s">
        <v>1225</v>
      </c>
      <c r="F470" s="430" t="s">
        <v>1225</v>
      </c>
      <c r="G470" s="374"/>
      <c r="H470" s="359" t="s">
        <v>1159</v>
      </c>
      <c r="I470" s="359" t="s">
        <v>1159</v>
      </c>
      <c r="J470" s="122"/>
      <c r="K470" s="370" t="s">
        <v>1210</v>
      </c>
      <c r="L470" s="344">
        <v>11</v>
      </c>
      <c r="M470" s="348">
        <v>49.17</v>
      </c>
      <c r="N470" s="115">
        <f t="shared" si="7"/>
        <v>540.87</v>
      </c>
      <c r="O470" s="122" t="s">
        <v>75</v>
      </c>
    </row>
    <row r="471" spans="1:16" ht="20.100000000000001" customHeight="1">
      <c r="A471" s="490" t="s">
        <v>80</v>
      </c>
      <c r="B471" s="491"/>
      <c r="C471" s="493" t="s">
        <v>91</v>
      </c>
      <c r="D471" s="494"/>
      <c r="E471" s="429" t="s">
        <v>1225</v>
      </c>
      <c r="F471" s="430" t="s">
        <v>1225</v>
      </c>
      <c r="G471" s="374"/>
      <c r="H471" s="356" t="s">
        <v>1160</v>
      </c>
      <c r="I471" s="356" t="s">
        <v>1160</v>
      </c>
      <c r="J471" s="122"/>
      <c r="K471" s="361" t="s">
        <v>1255</v>
      </c>
      <c r="L471" s="343">
        <v>11</v>
      </c>
      <c r="M471" s="347">
        <v>29.27</v>
      </c>
      <c r="N471" s="115">
        <f t="shared" si="7"/>
        <v>321.96999999999997</v>
      </c>
      <c r="O471" s="122" t="s">
        <v>75</v>
      </c>
    </row>
    <row r="472" spans="1:16" ht="20.100000000000001" customHeight="1">
      <c r="A472" s="490" t="s">
        <v>80</v>
      </c>
      <c r="B472" s="491"/>
      <c r="C472" s="493" t="s">
        <v>91</v>
      </c>
      <c r="D472" s="494"/>
      <c r="E472" s="429" t="s">
        <v>1225</v>
      </c>
      <c r="F472" s="430" t="s">
        <v>1225</v>
      </c>
      <c r="G472" s="374"/>
      <c r="H472" s="356" t="s">
        <v>1161</v>
      </c>
      <c r="I472" s="356" t="s">
        <v>1161</v>
      </c>
      <c r="J472" s="122"/>
      <c r="K472" s="371" t="s">
        <v>1211</v>
      </c>
      <c r="L472" s="345">
        <v>11</v>
      </c>
      <c r="M472" s="347">
        <v>34.1</v>
      </c>
      <c r="N472" s="115">
        <f t="shared" si="7"/>
        <v>375.1</v>
      </c>
      <c r="O472" s="122" t="s">
        <v>75</v>
      </c>
    </row>
    <row r="473" spans="1:16" ht="20.100000000000001" customHeight="1">
      <c r="A473" s="490" t="s">
        <v>80</v>
      </c>
      <c r="B473" s="491"/>
      <c r="C473" s="493" t="s">
        <v>91</v>
      </c>
      <c r="D473" s="494"/>
      <c r="E473" s="429" t="s">
        <v>1225</v>
      </c>
      <c r="F473" s="430" t="s">
        <v>1225</v>
      </c>
      <c r="G473" s="374"/>
      <c r="H473" s="356" t="s">
        <v>1162</v>
      </c>
      <c r="I473" s="356" t="s">
        <v>1162</v>
      </c>
      <c r="J473" s="122"/>
      <c r="K473" s="371" t="s">
        <v>1212</v>
      </c>
      <c r="L473" s="345">
        <v>11</v>
      </c>
      <c r="M473" s="347">
        <v>51.58</v>
      </c>
      <c r="N473" s="115">
        <f t="shared" si="7"/>
        <v>567.38</v>
      </c>
      <c r="O473" s="122" t="s">
        <v>75</v>
      </c>
    </row>
    <row r="474" spans="1:16" ht="20.100000000000001" customHeight="1">
      <c r="A474" s="490" t="s">
        <v>80</v>
      </c>
      <c r="B474" s="491"/>
      <c r="C474" s="493" t="s">
        <v>91</v>
      </c>
      <c r="D474" s="494"/>
      <c r="E474" s="429" t="s">
        <v>1225</v>
      </c>
      <c r="F474" s="430" t="s">
        <v>1225</v>
      </c>
      <c r="G474" s="374"/>
      <c r="H474" s="356" t="s">
        <v>1163</v>
      </c>
      <c r="I474" s="356" t="s">
        <v>1163</v>
      </c>
      <c r="J474" s="122"/>
      <c r="K474" s="371" t="s">
        <v>1213</v>
      </c>
      <c r="L474" s="345">
        <v>11</v>
      </c>
      <c r="M474" s="347">
        <v>18.22</v>
      </c>
      <c r="N474" s="115">
        <f t="shared" si="7"/>
        <v>200.42</v>
      </c>
      <c r="O474" s="122" t="s">
        <v>75</v>
      </c>
    </row>
    <row r="475" spans="1:16" ht="20.100000000000001" customHeight="1">
      <c r="A475" s="490" t="s">
        <v>80</v>
      </c>
      <c r="B475" s="491"/>
      <c r="C475" s="493" t="s">
        <v>91</v>
      </c>
      <c r="D475" s="494"/>
      <c r="E475" s="429" t="s">
        <v>1225</v>
      </c>
      <c r="F475" s="430" t="s">
        <v>1225</v>
      </c>
      <c r="G475" s="374"/>
      <c r="H475" s="356" t="s">
        <v>1164</v>
      </c>
      <c r="I475" s="356" t="s">
        <v>1164</v>
      </c>
      <c r="J475" s="122"/>
      <c r="K475" s="371" t="s">
        <v>1214</v>
      </c>
      <c r="L475" s="345">
        <v>11</v>
      </c>
      <c r="M475" s="347">
        <v>21.84</v>
      </c>
      <c r="N475" s="115">
        <f t="shared" si="7"/>
        <v>240.24</v>
      </c>
      <c r="O475" s="122" t="s">
        <v>75</v>
      </c>
    </row>
    <row r="476" spans="1:16" ht="20.100000000000001" customHeight="1">
      <c r="A476" s="490" t="s">
        <v>80</v>
      </c>
      <c r="B476" s="491"/>
      <c r="C476" s="493" t="s">
        <v>91</v>
      </c>
      <c r="D476" s="494"/>
      <c r="E476" s="429" t="s">
        <v>1225</v>
      </c>
      <c r="F476" s="430" t="s">
        <v>1225</v>
      </c>
      <c r="G476" s="374"/>
      <c r="H476" s="356" t="s">
        <v>1165</v>
      </c>
      <c r="I476" s="356" t="s">
        <v>1165</v>
      </c>
      <c r="J476" s="122"/>
      <c r="K476" s="371" t="s">
        <v>1215</v>
      </c>
      <c r="L476" s="345">
        <v>11</v>
      </c>
      <c r="M476" s="347">
        <v>25.32</v>
      </c>
      <c r="N476" s="115">
        <f t="shared" si="7"/>
        <v>278.52</v>
      </c>
      <c r="O476" s="122" t="s">
        <v>75</v>
      </c>
    </row>
    <row r="477" spans="1:16" ht="20.100000000000001" customHeight="1">
      <c r="A477" s="490" t="s">
        <v>80</v>
      </c>
      <c r="B477" s="491"/>
      <c r="C477" s="493" t="s">
        <v>91</v>
      </c>
      <c r="D477" s="494"/>
      <c r="E477" s="429" t="s">
        <v>1225</v>
      </c>
      <c r="F477" s="430" t="s">
        <v>1225</v>
      </c>
      <c r="G477" s="374"/>
      <c r="H477" s="356" t="s">
        <v>1166</v>
      </c>
      <c r="I477" s="356" t="s">
        <v>1166</v>
      </c>
      <c r="J477" s="122"/>
      <c r="K477" s="372" t="s">
        <v>1216</v>
      </c>
      <c r="L477" s="345">
        <v>11</v>
      </c>
      <c r="M477" s="347">
        <v>19.489999999999998</v>
      </c>
      <c r="N477" s="115">
        <f t="shared" si="7"/>
        <v>214.39</v>
      </c>
      <c r="O477" s="122" t="s">
        <v>75</v>
      </c>
    </row>
    <row r="478" spans="1:16" ht="20.100000000000001" customHeight="1">
      <c r="A478" s="490" t="s">
        <v>80</v>
      </c>
      <c r="B478" s="491"/>
      <c r="C478" s="493" t="s">
        <v>91</v>
      </c>
      <c r="D478" s="494"/>
      <c r="E478" s="429" t="s">
        <v>1225</v>
      </c>
      <c r="F478" s="430" t="s">
        <v>1225</v>
      </c>
      <c r="G478" s="374"/>
      <c r="H478" s="356" t="s">
        <v>1167</v>
      </c>
      <c r="I478" s="356" t="s">
        <v>1167</v>
      </c>
      <c r="J478" s="122"/>
      <c r="K478" s="371" t="s">
        <v>1217</v>
      </c>
      <c r="L478" s="345">
        <v>11</v>
      </c>
      <c r="M478" s="347">
        <v>22.44</v>
      </c>
      <c r="N478" s="115">
        <f t="shared" si="7"/>
        <v>246.84</v>
      </c>
      <c r="O478" s="122" t="s">
        <v>75</v>
      </c>
    </row>
    <row r="479" spans="1:16" ht="20.100000000000001" customHeight="1">
      <c r="A479" s="490" t="s">
        <v>80</v>
      </c>
      <c r="B479" s="491"/>
      <c r="C479" s="493" t="s">
        <v>91</v>
      </c>
      <c r="D479" s="494"/>
      <c r="E479" s="429" t="s">
        <v>1225</v>
      </c>
      <c r="F479" s="430" t="s">
        <v>1225</v>
      </c>
      <c r="G479" s="374"/>
      <c r="H479" s="356" t="s">
        <v>1168</v>
      </c>
      <c r="I479" s="356" t="s">
        <v>1168</v>
      </c>
      <c r="J479" s="122"/>
      <c r="K479" s="371" t="s">
        <v>1218</v>
      </c>
      <c r="L479" s="345">
        <v>11</v>
      </c>
      <c r="M479" s="347">
        <v>74.3</v>
      </c>
      <c r="N479" s="115">
        <f t="shared" si="7"/>
        <v>817.3</v>
      </c>
      <c r="O479" s="122" t="s">
        <v>75</v>
      </c>
    </row>
    <row r="480" spans="1:16" ht="20.100000000000001" customHeight="1">
      <c r="A480" s="490" t="s">
        <v>80</v>
      </c>
      <c r="B480" s="491"/>
      <c r="C480" s="493" t="s">
        <v>91</v>
      </c>
      <c r="D480" s="494"/>
      <c r="E480" s="429" t="s">
        <v>1225</v>
      </c>
      <c r="F480" s="430" t="s">
        <v>1225</v>
      </c>
      <c r="G480" s="374"/>
      <c r="H480" s="356" t="s">
        <v>1169</v>
      </c>
      <c r="I480" s="356" t="s">
        <v>1169</v>
      </c>
      <c r="J480" s="122"/>
      <c r="K480" s="371" t="s">
        <v>1219</v>
      </c>
      <c r="L480" s="345">
        <v>11</v>
      </c>
      <c r="M480" s="347">
        <v>185.85</v>
      </c>
      <c r="N480" s="115">
        <f t="shared" si="7"/>
        <v>2044.35</v>
      </c>
      <c r="O480" s="122" t="s">
        <v>75</v>
      </c>
    </row>
    <row r="481" spans="1:18" ht="20.100000000000001" customHeight="1">
      <c r="A481" s="490" t="s">
        <v>80</v>
      </c>
      <c r="B481" s="491"/>
      <c r="C481" s="493" t="s">
        <v>91</v>
      </c>
      <c r="D481" s="494"/>
      <c r="E481" s="429" t="s">
        <v>1225</v>
      </c>
      <c r="F481" s="430" t="s">
        <v>1225</v>
      </c>
      <c r="G481" s="374"/>
      <c r="H481" s="356" t="s">
        <v>1170</v>
      </c>
      <c r="I481" s="356" t="s">
        <v>1170</v>
      </c>
      <c r="J481" s="122"/>
      <c r="K481" s="371" t="s">
        <v>1220</v>
      </c>
      <c r="L481" s="345">
        <v>11</v>
      </c>
      <c r="M481" s="347">
        <v>48.3</v>
      </c>
      <c r="N481" s="115">
        <f t="shared" si="7"/>
        <v>531.29999999999995</v>
      </c>
      <c r="O481" s="122" t="s">
        <v>75</v>
      </c>
    </row>
    <row r="482" spans="1:18" ht="20.100000000000001" customHeight="1">
      <c r="A482" s="490" t="s">
        <v>80</v>
      </c>
      <c r="B482" s="491"/>
      <c r="C482" s="493" t="s">
        <v>91</v>
      </c>
      <c r="D482" s="494"/>
      <c r="E482" s="429" t="s">
        <v>1225</v>
      </c>
      <c r="F482" s="430" t="s">
        <v>1225</v>
      </c>
      <c r="G482" s="374"/>
      <c r="H482" s="356" t="s">
        <v>1171</v>
      </c>
      <c r="I482" s="356" t="s">
        <v>1171</v>
      </c>
      <c r="J482" s="122"/>
      <c r="K482" s="371" t="s">
        <v>1221</v>
      </c>
      <c r="L482" s="345">
        <v>11</v>
      </c>
      <c r="M482" s="347">
        <v>80.19</v>
      </c>
      <c r="N482" s="115">
        <f t="shared" si="7"/>
        <v>882.08999999999992</v>
      </c>
      <c r="O482" s="122" t="s">
        <v>75</v>
      </c>
    </row>
    <row r="483" spans="1:18" ht="20.100000000000001" customHeight="1">
      <c r="A483" s="490" t="s">
        <v>80</v>
      </c>
      <c r="B483" s="491"/>
      <c r="C483" s="493" t="s">
        <v>91</v>
      </c>
      <c r="D483" s="494"/>
      <c r="E483" s="429" t="s">
        <v>1225</v>
      </c>
      <c r="F483" s="430" t="s">
        <v>1225</v>
      </c>
      <c r="G483" s="374"/>
      <c r="H483" s="356" t="s">
        <v>1172</v>
      </c>
      <c r="I483" s="356" t="s">
        <v>1172</v>
      </c>
      <c r="J483" s="122"/>
      <c r="K483" s="371" t="s">
        <v>1222</v>
      </c>
      <c r="L483" s="345">
        <v>11</v>
      </c>
      <c r="M483" s="347">
        <v>151.41</v>
      </c>
      <c r="N483" s="115">
        <f t="shared" si="7"/>
        <v>1665.51</v>
      </c>
      <c r="O483" s="122" t="s">
        <v>75</v>
      </c>
    </row>
    <row r="484" spans="1:18" ht="20.100000000000001" customHeight="1">
      <c r="A484" s="490" t="s">
        <v>80</v>
      </c>
      <c r="B484" s="491"/>
      <c r="C484" s="493" t="s">
        <v>91</v>
      </c>
      <c r="D484" s="494"/>
      <c r="E484" s="429" t="s">
        <v>1225</v>
      </c>
      <c r="F484" s="430" t="s">
        <v>1225</v>
      </c>
      <c r="G484" s="374"/>
      <c r="H484" s="360" t="s">
        <v>1173</v>
      </c>
      <c r="I484" s="360" t="s">
        <v>1173</v>
      </c>
      <c r="J484" s="122"/>
      <c r="K484" s="373" t="s">
        <v>1223</v>
      </c>
      <c r="L484" s="346">
        <v>11</v>
      </c>
      <c r="M484" s="349">
        <v>132.05000000000001</v>
      </c>
      <c r="N484" s="115">
        <f t="shared" si="7"/>
        <v>1452.5500000000002</v>
      </c>
      <c r="O484" s="122" t="s">
        <v>75</v>
      </c>
    </row>
    <row r="485" spans="1:18" ht="20.100000000000001" customHeight="1">
      <c r="A485" s="490" t="s">
        <v>80</v>
      </c>
      <c r="B485" s="491"/>
      <c r="C485" s="493" t="s">
        <v>91</v>
      </c>
      <c r="D485" s="494"/>
      <c r="E485" s="431" t="s">
        <v>1225</v>
      </c>
      <c r="F485" s="432" t="s">
        <v>1225</v>
      </c>
      <c r="G485" s="374"/>
      <c r="H485" s="378" t="s">
        <v>1174</v>
      </c>
      <c r="I485" s="378" t="s">
        <v>1174</v>
      </c>
      <c r="J485" s="122"/>
      <c r="K485" s="382" t="s">
        <v>1224</v>
      </c>
      <c r="L485" s="408">
        <v>11</v>
      </c>
      <c r="M485" s="404">
        <v>147.80000000000001</v>
      </c>
      <c r="N485" s="398">
        <f t="shared" si="7"/>
        <v>1625.8000000000002</v>
      </c>
      <c r="O485" s="387" t="s">
        <v>75</v>
      </c>
    </row>
    <row r="486" spans="1:18" ht="20.100000000000001" customHeight="1">
      <c r="A486" s="490" t="s">
        <v>81</v>
      </c>
      <c r="B486" s="491"/>
      <c r="C486" s="493" t="s">
        <v>91</v>
      </c>
      <c r="D486" s="494"/>
      <c r="E486" s="433" t="s">
        <v>1228</v>
      </c>
      <c r="F486" s="433" t="s">
        <v>1228</v>
      </c>
      <c r="G486" s="253"/>
      <c r="H486" s="376" t="s">
        <v>1233</v>
      </c>
      <c r="I486" s="376" t="s">
        <v>1233</v>
      </c>
      <c r="J486" s="381"/>
      <c r="K486" s="383" t="s">
        <v>1243</v>
      </c>
      <c r="L486" s="409">
        <v>18</v>
      </c>
      <c r="M486" s="206">
        <v>83.67</v>
      </c>
      <c r="N486" s="116">
        <f t="shared" si="7"/>
        <v>1506.06</v>
      </c>
      <c r="O486" s="387" t="s">
        <v>73</v>
      </c>
    </row>
    <row r="487" spans="1:18" ht="20.100000000000001" customHeight="1">
      <c r="A487" s="490" t="s">
        <v>3</v>
      </c>
      <c r="B487" s="491"/>
      <c r="C487" s="493" t="s">
        <v>91</v>
      </c>
      <c r="D487" s="494"/>
      <c r="E487" s="433" t="s">
        <v>1087</v>
      </c>
      <c r="F487" s="433" t="s">
        <v>1087</v>
      </c>
      <c r="G487" s="253"/>
      <c r="H487" s="379" t="s">
        <v>1234</v>
      </c>
      <c r="I487" s="379" t="s">
        <v>1234</v>
      </c>
      <c r="J487" s="381"/>
      <c r="K487" s="384" t="s">
        <v>1244</v>
      </c>
      <c r="L487" s="410">
        <v>6</v>
      </c>
      <c r="M487" s="405">
        <v>94.99</v>
      </c>
      <c r="N487" s="116">
        <f t="shared" si="7"/>
        <v>569.93999999999994</v>
      </c>
      <c r="O487" s="387" t="s">
        <v>73</v>
      </c>
    </row>
    <row r="488" spans="1:18" ht="20.100000000000001" customHeight="1">
      <c r="A488" s="490" t="s">
        <v>3</v>
      </c>
      <c r="B488" s="491"/>
      <c r="C488" s="493" t="s">
        <v>91</v>
      </c>
      <c r="D488" s="494"/>
      <c r="E488" s="433" t="s">
        <v>1088</v>
      </c>
      <c r="F488" s="433" t="s">
        <v>1088</v>
      </c>
      <c r="G488" s="253"/>
      <c r="H488" s="379" t="s">
        <v>1235</v>
      </c>
      <c r="I488" s="379" t="s">
        <v>1235</v>
      </c>
      <c r="J488" s="381"/>
      <c r="K488" s="384">
        <v>1434410</v>
      </c>
      <c r="L488" s="410">
        <v>2</v>
      </c>
      <c r="M488" s="406">
        <v>311.89999999999998</v>
      </c>
      <c r="N488" s="116">
        <f t="shared" si="7"/>
        <v>623.79999999999995</v>
      </c>
      <c r="O488" s="387" t="s">
        <v>75</v>
      </c>
    </row>
    <row r="489" spans="1:18" ht="20.100000000000001" customHeight="1">
      <c r="A489" s="490" t="s">
        <v>11</v>
      </c>
      <c r="B489" s="491"/>
      <c r="C489" s="493" t="s">
        <v>91</v>
      </c>
      <c r="D489" s="494"/>
      <c r="E489" s="433" t="s">
        <v>1231</v>
      </c>
      <c r="F489" s="433" t="s">
        <v>1231</v>
      </c>
      <c r="G489" s="253"/>
      <c r="H489" s="379" t="s">
        <v>1236</v>
      </c>
      <c r="I489" s="379" t="s">
        <v>1236</v>
      </c>
      <c r="J489" s="381"/>
      <c r="K489" s="384" t="s">
        <v>1245</v>
      </c>
      <c r="L489" s="410">
        <v>1</v>
      </c>
      <c r="M489" s="406">
        <v>21150</v>
      </c>
      <c r="N489" s="116">
        <f t="shared" si="7"/>
        <v>21150</v>
      </c>
      <c r="O489" s="387" t="s">
        <v>73</v>
      </c>
    </row>
    <row r="490" spans="1:18" ht="20.100000000000001" customHeight="1">
      <c r="A490" s="490" t="s">
        <v>82</v>
      </c>
      <c r="B490" s="491"/>
      <c r="C490" s="493" t="s">
        <v>91</v>
      </c>
      <c r="D490" s="494"/>
      <c r="E490" s="433" t="s">
        <v>298</v>
      </c>
      <c r="F490" s="433" t="s">
        <v>298</v>
      </c>
      <c r="G490" s="253"/>
      <c r="H490" s="379" t="s">
        <v>103</v>
      </c>
      <c r="I490" s="379" t="s">
        <v>103</v>
      </c>
      <c r="J490" s="381"/>
      <c r="K490" s="384" t="s">
        <v>1246</v>
      </c>
      <c r="L490" s="410">
        <v>1</v>
      </c>
      <c r="M490" s="406">
        <v>433.99</v>
      </c>
      <c r="N490" s="116">
        <f t="shared" si="7"/>
        <v>433.99</v>
      </c>
      <c r="O490" s="387" t="s">
        <v>73</v>
      </c>
    </row>
    <row r="491" spans="1:18" ht="20.100000000000001" customHeight="1">
      <c r="A491" s="490" t="s">
        <v>3</v>
      </c>
      <c r="B491" s="491"/>
      <c r="C491" s="493" t="s">
        <v>91</v>
      </c>
      <c r="D491" s="494"/>
      <c r="E491" s="433" t="s">
        <v>298</v>
      </c>
      <c r="F491" s="433" t="s">
        <v>298</v>
      </c>
      <c r="G491" s="253"/>
      <c r="H491" s="379" t="s">
        <v>1237</v>
      </c>
      <c r="I491" s="379" t="s">
        <v>1237</v>
      </c>
      <c r="J491" s="381"/>
      <c r="K491" s="384" t="s">
        <v>1247</v>
      </c>
      <c r="L491" s="410">
        <v>2</v>
      </c>
      <c r="M491" s="406">
        <v>264.99</v>
      </c>
      <c r="N491" s="116">
        <f t="shared" si="7"/>
        <v>529.98</v>
      </c>
      <c r="O491" s="387" t="s">
        <v>73</v>
      </c>
    </row>
    <row r="492" spans="1:18" ht="20.100000000000001" customHeight="1">
      <c r="A492" s="490" t="s">
        <v>3</v>
      </c>
      <c r="B492" s="491"/>
      <c r="C492" s="493" t="s">
        <v>94</v>
      </c>
      <c r="D492" s="494"/>
      <c r="E492" s="433" t="s">
        <v>1088</v>
      </c>
      <c r="F492" s="433" t="s">
        <v>1088</v>
      </c>
      <c r="G492" s="253"/>
      <c r="H492" s="379" t="s">
        <v>1238</v>
      </c>
      <c r="I492" s="379" t="s">
        <v>1238</v>
      </c>
      <c r="J492" s="381"/>
      <c r="K492" s="384">
        <v>1283351</v>
      </c>
      <c r="L492" s="410">
        <v>1</v>
      </c>
      <c r="M492" s="406">
        <v>120.69</v>
      </c>
      <c r="N492" s="116">
        <f t="shared" si="7"/>
        <v>120.69</v>
      </c>
      <c r="O492" s="387" t="s">
        <v>75</v>
      </c>
      <c r="P492" s="153"/>
    </row>
    <row r="493" spans="1:18" ht="20.100000000000001" customHeight="1">
      <c r="A493" s="490" t="s">
        <v>3</v>
      </c>
      <c r="B493" s="491"/>
      <c r="C493" s="493" t="s">
        <v>59</v>
      </c>
      <c r="D493" s="494"/>
      <c r="E493" s="433" t="s">
        <v>1232</v>
      </c>
      <c r="F493" s="433" t="s">
        <v>1232</v>
      </c>
      <c r="G493" s="253"/>
      <c r="H493" s="379" t="s">
        <v>1239</v>
      </c>
      <c r="I493" s="379" t="s">
        <v>1239</v>
      </c>
      <c r="J493" s="381"/>
      <c r="K493" s="384">
        <v>1283351</v>
      </c>
      <c r="L493" s="410">
        <v>3</v>
      </c>
      <c r="M493" s="406">
        <v>720</v>
      </c>
      <c r="N493" s="116">
        <f t="shared" si="7"/>
        <v>2160</v>
      </c>
      <c r="O493" s="387" t="s">
        <v>73</v>
      </c>
      <c r="P493" s="153"/>
      <c r="R493" s="153"/>
    </row>
    <row r="494" spans="1:18" ht="20.100000000000001" customHeight="1">
      <c r="A494" s="490" t="s">
        <v>82</v>
      </c>
      <c r="B494" s="491"/>
      <c r="C494" s="493" t="s">
        <v>106</v>
      </c>
      <c r="D494" s="494"/>
      <c r="E494" s="433" t="s">
        <v>1228</v>
      </c>
      <c r="F494" s="433" t="s">
        <v>1228</v>
      </c>
      <c r="G494" s="253"/>
      <c r="H494" s="380" t="s">
        <v>1240</v>
      </c>
      <c r="I494" s="380" t="s">
        <v>1240</v>
      </c>
      <c r="J494" s="381"/>
      <c r="K494" s="385" t="s">
        <v>1248</v>
      </c>
      <c r="L494" s="410">
        <v>1</v>
      </c>
      <c r="M494" s="406">
        <v>704.65</v>
      </c>
      <c r="N494" s="116">
        <f t="shared" si="7"/>
        <v>704.65</v>
      </c>
      <c r="O494" s="387" t="s">
        <v>73</v>
      </c>
      <c r="P494" s="153"/>
    </row>
    <row r="495" spans="1:18" ht="20.100000000000001" customHeight="1">
      <c r="A495" s="490" t="s">
        <v>81</v>
      </c>
      <c r="B495" s="491"/>
      <c r="C495" s="493" t="s">
        <v>91</v>
      </c>
      <c r="D495" s="494"/>
      <c r="E495" s="433" t="s">
        <v>444</v>
      </c>
      <c r="F495" s="433" t="s">
        <v>444</v>
      </c>
      <c r="G495" s="253"/>
      <c r="H495" s="379" t="s">
        <v>1241</v>
      </c>
      <c r="I495" s="379" t="s">
        <v>1241</v>
      </c>
      <c r="J495" s="381"/>
      <c r="K495" s="384">
        <v>1570797</v>
      </c>
      <c r="L495" s="410">
        <v>120</v>
      </c>
      <c r="M495" s="406">
        <v>2.14</v>
      </c>
      <c r="N495" s="116">
        <f t="shared" si="7"/>
        <v>256.8</v>
      </c>
      <c r="O495" s="387" t="s">
        <v>75</v>
      </c>
      <c r="P495" s="153"/>
      <c r="R495" s="153"/>
    </row>
    <row r="496" spans="1:18" ht="20.100000000000001" customHeight="1">
      <c r="A496" s="490" t="s">
        <v>3</v>
      </c>
      <c r="B496" s="491"/>
      <c r="C496" s="493" t="s">
        <v>59</v>
      </c>
      <c r="D496" s="494"/>
      <c r="E496" s="433" t="s">
        <v>298</v>
      </c>
      <c r="F496" s="433" t="s">
        <v>298</v>
      </c>
      <c r="G496" s="253"/>
      <c r="H496" s="380" t="s">
        <v>1242</v>
      </c>
      <c r="I496" s="380" t="s">
        <v>1242</v>
      </c>
      <c r="J496" s="381"/>
      <c r="K496" s="385" t="s">
        <v>1249</v>
      </c>
      <c r="L496" s="410">
        <v>2</v>
      </c>
      <c r="M496" s="406">
        <v>490</v>
      </c>
      <c r="N496" s="116">
        <f t="shared" si="7"/>
        <v>980</v>
      </c>
      <c r="O496" s="387" t="s">
        <v>73</v>
      </c>
      <c r="P496" s="153"/>
    </row>
    <row r="497" spans="1:16" ht="20.25" customHeight="1">
      <c r="A497" s="490" t="s">
        <v>11</v>
      </c>
      <c r="B497" s="491"/>
      <c r="C497" s="493" t="s">
        <v>91</v>
      </c>
      <c r="D497" s="494"/>
      <c r="E497" s="493" t="s">
        <v>1256</v>
      </c>
      <c r="F497" s="494"/>
      <c r="G497" s="374"/>
      <c r="H497" s="490" t="s">
        <v>1257</v>
      </c>
      <c r="I497" s="491"/>
      <c r="J497" s="122"/>
      <c r="K497" s="264"/>
      <c r="L497" s="411">
        <v>1</v>
      </c>
      <c r="M497" s="116">
        <v>898.98</v>
      </c>
      <c r="N497" s="115">
        <f t="shared" si="7"/>
        <v>898.98</v>
      </c>
      <c r="O497" s="387" t="s">
        <v>71</v>
      </c>
      <c r="P497" s="153"/>
    </row>
    <row r="498" spans="1:16" ht="18.75" customHeight="1">
      <c r="A498" s="490" t="s">
        <v>11</v>
      </c>
      <c r="B498" s="491"/>
      <c r="C498" s="493" t="s">
        <v>91</v>
      </c>
      <c r="D498" s="494"/>
      <c r="E498" s="493" t="s">
        <v>1256</v>
      </c>
      <c r="F498" s="510"/>
      <c r="G498" s="252"/>
      <c r="H498" s="490" t="s">
        <v>1258</v>
      </c>
      <c r="I498" s="491"/>
      <c r="J498" s="122"/>
      <c r="K498" s="264"/>
      <c r="L498" s="411">
        <v>1</v>
      </c>
      <c r="M498" s="116">
        <v>34.99</v>
      </c>
      <c r="N498" s="115">
        <f t="shared" si="7"/>
        <v>34.99</v>
      </c>
      <c r="O498" s="387" t="s">
        <v>71</v>
      </c>
      <c r="P498" s="153"/>
    </row>
    <row r="499" spans="1:16" ht="20.100000000000001" customHeight="1">
      <c r="A499" s="490" t="s">
        <v>11</v>
      </c>
      <c r="B499" s="491"/>
      <c r="C499" s="493" t="s">
        <v>91</v>
      </c>
      <c r="D499" s="494"/>
      <c r="E499" s="433" t="s">
        <v>1231</v>
      </c>
      <c r="F499" s="433" t="s">
        <v>1231</v>
      </c>
      <c r="G499" s="252"/>
      <c r="H499" s="490" t="s">
        <v>1270</v>
      </c>
      <c r="I499" s="491"/>
      <c r="J499" s="122"/>
      <c r="K499" s="264"/>
      <c r="L499" s="41">
        <v>1</v>
      </c>
      <c r="M499" s="116">
        <v>4.97</v>
      </c>
      <c r="N499" s="115">
        <f t="shared" si="7"/>
        <v>4.97</v>
      </c>
      <c r="O499" s="122" t="s">
        <v>73</v>
      </c>
    </row>
    <row r="500" spans="1:16" ht="20.100000000000001" customHeight="1">
      <c r="A500" s="490" t="s">
        <v>11</v>
      </c>
      <c r="B500" s="491"/>
      <c r="C500" s="493" t="s">
        <v>91</v>
      </c>
      <c r="D500" s="494"/>
      <c r="E500" s="433" t="s">
        <v>1231</v>
      </c>
      <c r="F500" s="433" t="s">
        <v>1231</v>
      </c>
      <c r="G500" s="252"/>
      <c r="H500" s="490" t="s">
        <v>1271</v>
      </c>
      <c r="I500" s="491"/>
      <c r="J500" s="122"/>
      <c r="K500" s="264"/>
      <c r="L500" s="41">
        <v>1</v>
      </c>
      <c r="M500" s="116">
        <v>43.97</v>
      </c>
      <c r="N500" s="115">
        <f t="shared" si="7"/>
        <v>43.97</v>
      </c>
      <c r="O500" s="386" t="s">
        <v>73</v>
      </c>
    </row>
    <row r="501" spans="1:16" ht="20.100000000000001" customHeight="1">
      <c r="A501" s="490" t="s">
        <v>11</v>
      </c>
      <c r="B501" s="491"/>
      <c r="C501" s="493" t="s">
        <v>91</v>
      </c>
      <c r="D501" s="494"/>
      <c r="E501" s="433" t="s">
        <v>1231</v>
      </c>
      <c r="F501" s="433" t="s">
        <v>1231</v>
      </c>
      <c r="G501" s="252"/>
      <c r="H501" s="490" t="s">
        <v>1272</v>
      </c>
      <c r="I501" s="491"/>
      <c r="J501" s="122"/>
      <c r="K501" s="264"/>
      <c r="L501" s="41">
        <v>1</v>
      </c>
      <c r="M501" s="116">
        <v>19.989999999999998</v>
      </c>
      <c r="N501" s="115">
        <f t="shared" si="7"/>
        <v>19.989999999999998</v>
      </c>
      <c r="O501" s="386" t="s">
        <v>73</v>
      </c>
    </row>
    <row r="502" spans="1:16" ht="20.100000000000001" customHeight="1">
      <c r="A502" s="490" t="s">
        <v>11</v>
      </c>
      <c r="B502" s="491"/>
      <c r="C502" s="493" t="s">
        <v>91</v>
      </c>
      <c r="D502" s="494"/>
      <c r="E502" s="433" t="s">
        <v>1231</v>
      </c>
      <c r="F502" s="433" t="s">
        <v>1231</v>
      </c>
      <c r="G502" s="252"/>
      <c r="H502" s="490" t="s">
        <v>1273</v>
      </c>
      <c r="I502" s="491"/>
      <c r="J502" s="122"/>
      <c r="K502" s="264"/>
      <c r="L502" s="41">
        <v>1</v>
      </c>
      <c r="M502" s="116">
        <v>22.97</v>
      </c>
      <c r="N502" s="115">
        <f t="shared" si="7"/>
        <v>22.97</v>
      </c>
      <c r="O502" s="386" t="s">
        <v>73</v>
      </c>
    </row>
    <row r="503" spans="1:16" ht="20.100000000000001" customHeight="1">
      <c r="A503" s="490" t="s">
        <v>11</v>
      </c>
      <c r="B503" s="491"/>
      <c r="C503" s="493" t="s">
        <v>91</v>
      </c>
      <c r="D503" s="494"/>
      <c r="E503" s="433" t="s">
        <v>1231</v>
      </c>
      <c r="F503" s="433" t="s">
        <v>1231</v>
      </c>
      <c r="G503" s="252"/>
      <c r="H503" s="490" t="s">
        <v>1274</v>
      </c>
      <c r="I503" s="491"/>
      <c r="J503" s="122"/>
      <c r="K503" s="264"/>
      <c r="L503" s="41">
        <v>1</v>
      </c>
      <c r="M503" s="116">
        <v>19.97</v>
      </c>
      <c r="N503" s="115">
        <f t="shared" si="7"/>
        <v>19.97</v>
      </c>
      <c r="O503" s="386" t="s">
        <v>73</v>
      </c>
    </row>
    <row r="504" spans="1:16" ht="20.100000000000001" customHeight="1">
      <c r="A504" s="490" t="s">
        <v>11</v>
      </c>
      <c r="B504" s="491"/>
      <c r="C504" s="493" t="s">
        <v>91</v>
      </c>
      <c r="D504" s="494"/>
      <c r="E504" s="433" t="s">
        <v>1231</v>
      </c>
      <c r="F504" s="433" t="s">
        <v>1231</v>
      </c>
      <c r="G504" s="252"/>
      <c r="H504" s="490" t="s">
        <v>1275</v>
      </c>
      <c r="I504" s="491"/>
      <c r="J504" s="122"/>
      <c r="K504" s="264"/>
      <c r="L504" s="41">
        <v>1</v>
      </c>
      <c r="M504" s="116">
        <v>39.97</v>
      </c>
      <c r="N504" s="115">
        <f t="shared" si="7"/>
        <v>39.97</v>
      </c>
      <c r="O504" s="386" t="s">
        <v>73</v>
      </c>
    </row>
    <row r="505" spans="1:16" ht="20.100000000000001" customHeight="1">
      <c r="A505" s="490" t="s">
        <v>11</v>
      </c>
      <c r="B505" s="491"/>
      <c r="C505" s="493" t="s">
        <v>91</v>
      </c>
      <c r="D505" s="494"/>
      <c r="E505" s="433" t="s">
        <v>1231</v>
      </c>
      <c r="F505" s="433" t="s">
        <v>1231</v>
      </c>
      <c r="G505" s="252"/>
      <c r="H505" s="490" t="s">
        <v>1276</v>
      </c>
      <c r="I505" s="491"/>
      <c r="J505" s="122"/>
      <c r="K505" s="264"/>
      <c r="L505" s="41">
        <v>1</v>
      </c>
      <c r="M505" s="116">
        <v>9.9700000000000006</v>
      </c>
      <c r="N505" s="115">
        <f t="shared" si="7"/>
        <v>9.9700000000000006</v>
      </c>
      <c r="O505" s="386" t="s">
        <v>73</v>
      </c>
    </row>
    <row r="506" spans="1:16" ht="20.100000000000001" customHeight="1">
      <c r="A506" s="490" t="s">
        <v>11</v>
      </c>
      <c r="B506" s="491"/>
      <c r="C506" s="493" t="s">
        <v>91</v>
      </c>
      <c r="D506" s="494"/>
      <c r="E506" s="433" t="s">
        <v>1231</v>
      </c>
      <c r="F506" s="433" t="s">
        <v>1231</v>
      </c>
      <c r="G506" s="252"/>
      <c r="H506" s="490" t="s">
        <v>1277</v>
      </c>
      <c r="I506" s="491"/>
      <c r="J506" s="122"/>
      <c r="K506" s="264"/>
      <c r="L506" s="41">
        <v>1</v>
      </c>
      <c r="M506" s="116">
        <v>38.47</v>
      </c>
      <c r="N506" s="115">
        <f t="shared" si="7"/>
        <v>38.47</v>
      </c>
      <c r="O506" s="386" t="s">
        <v>73</v>
      </c>
    </row>
    <row r="507" spans="1:16" ht="20.100000000000001" customHeight="1">
      <c r="A507" s="490" t="s">
        <v>11</v>
      </c>
      <c r="B507" s="491"/>
      <c r="C507" s="493" t="s">
        <v>91</v>
      </c>
      <c r="D507" s="494"/>
      <c r="E507" s="433" t="s">
        <v>1231</v>
      </c>
      <c r="F507" s="433" t="s">
        <v>1231</v>
      </c>
      <c r="G507" s="252"/>
      <c r="H507" s="490" t="s">
        <v>1278</v>
      </c>
      <c r="I507" s="491"/>
      <c r="J507" s="122"/>
      <c r="K507" s="264"/>
      <c r="L507" s="41">
        <v>1</v>
      </c>
      <c r="M507" s="116">
        <v>99</v>
      </c>
      <c r="N507" s="115">
        <f t="shared" si="7"/>
        <v>99</v>
      </c>
      <c r="O507" s="386" t="s">
        <v>73</v>
      </c>
    </row>
    <row r="508" spans="1:16" ht="20.100000000000001" customHeight="1">
      <c r="A508" s="490" t="s">
        <v>11</v>
      </c>
      <c r="B508" s="491"/>
      <c r="C508" s="493" t="s">
        <v>91</v>
      </c>
      <c r="D508" s="494"/>
      <c r="E508" s="433" t="s">
        <v>1231</v>
      </c>
      <c r="F508" s="433" t="s">
        <v>1231</v>
      </c>
      <c r="G508" s="252"/>
      <c r="H508" s="490" t="s">
        <v>1274</v>
      </c>
      <c r="I508" s="491"/>
      <c r="J508" s="122"/>
      <c r="K508" s="264"/>
      <c r="L508" s="41">
        <v>1</v>
      </c>
      <c r="M508" s="116">
        <v>12.97</v>
      </c>
      <c r="N508" s="115">
        <f t="shared" si="7"/>
        <v>12.97</v>
      </c>
      <c r="O508" s="386" t="s">
        <v>73</v>
      </c>
    </row>
    <row r="509" spans="1:16" ht="20.100000000000001" customHeight="1">
      <c r="A509" s="490" t="s">
        <v>11</v>
      </c>
      <c r="B509" s="491"/>
      <c r="C509" s="493" t="s">
        <v>91</v>
      </c>
      <c r="D509" s="494"/>
      <c r="E509" s="433" t="s">
        <v>1231</v>
      </c>
      <c r="F509" s="433" t="s">
        <v>1231</v>
      </c>
      <c r="G509" s="252"/>
      <c r="H509" s="490" t="s">
        <v>1279</v>
      </c>
      <c r="I509" s="491"/>
      <c r="J509" s="122"/>
      <c r="K509" s="264"/>
      <c r="L509" s="41">
        <v>1</v>
      </c>
      <c r="M509" s="116">
        <v>899</v>
      </c>
      <c r="N509" s="115">
        <f t="shared" si="7"/>
        <v>899</v>
      </c>
      <c r="O509" s="386" t="s">
        <v>73</v>
      </c>
    </row>
    <row r="510" spans="1:16" ht="20.100000000000001" customHeight="1">
      <c r="A510" s="490" t="s">
        <v>11</v>
      </c>
      <c r="B510" s="491"/>
      <c r="C510" s="493" t="s">
        <v>91</v>
      </c>
      <c r="D510" s="494"/>
      <c r="E510" s="433" t="s">
        <v>1231</v>
      </c>
      <c r="F510" s="433" t="s">
        <v>1231</v>
      </c>
      <c r="G510" s="252"/>
      <c r="H510" s="490" t="s">
        <v>1280</v>
      </c>
      <c r="I510" s="491"/>
      <c r="J510" s="122"/>
      <c r="K510" s="264"/>
      <c r="L510" s="41">
        <v>1</v>
      </c>
      <c r="M510" s="116">
        <v>899</v>
      </c>
      <c r="N510" s="115">
        <f t="shared" si="7"/>
        <v>899</v>
      </c>
      <c r="O510" s="386" t="s">
        <v>73</v>
      </c>
    </row>
    <row r="511" spans="1:16" ht="20.100000000000001" customHeight="1">
      <c r="A511" s="490" t="s">
        <v>11</v>
      </c>
      <c r="B511" s="491"/>
      <c r="C511" s="493" t="s">
        <v>91</v>
      </c>
      <c r="D511" s="494"/>
      <c r="E511" s="433" t="s">
        <v>1231</v>
      </c>
      <c r="F511" s="433" t="s">
        <v>1231</v>
      </c>
      <c r="G511" s="252"/>
      <c r="H511" s="490" t="s">
        <v>1281</v>
      </c>
      <c r="I511" s="491"/>
      <c r="J511" s="122"/>
      <c r="K511" s="264"/>
      <c r="L511" s="41">
        <v>2</v>
      </c>
      <c r="M511" s="116">
        <v>10.51</v>
      </c>
      <c r="N511" s="115">
        <f t="shared" si="7"/>
        <v>21.02</v>
      </c>
      <c r="O511" s="386" t="s">
        <v>73</v>
      </c>
    </row>
    <row r="512" spans="1:16" ht="20.100000000000001" customHeight="1">
      <c r="A512" s="490" t="s">
        <v>11</v>
      </c>
      <c r="B512" s="491"/>
      <c r="C512" s="493" t="s">
        <v>91</v>
      </c>
      <c r="D512" s="494"/>
      <c r="E512" s="433" t="s">
        <v>1231</v>
      </c>
      <c r="F512" s="433" t="s">
        <v>1231</v>
      </c>
      <c r="G512" s="252"/>
      <c r="H512" s="490" t="s">
        <v>1282</v>
      </c>
      <c r="I512" s="491"/>
      <c r="J512" s="122"/>
      <c r="K512" s="264"/>
      <c r="L512" s="41">
        <v>1</v>
      </c>
      <c r="M512" s="116">
        <v>8.43</v>
      </c>
      <c r="N512" s="115">
        <f t="shared" si="7"/>
        <v>8.43</v>
      </c>
      <c r="O512" s="386" t="s">
        <v>73</v>
      </c>
    </row>
    <row r="513" spans="1:15" ht="20.100000000000001" customHeight="1">
      <c r="A513" s="490" t="s">
        <v>11</v>
      </c>
      <c r="B513" s="491"/>
      <c r="C513" s="493" t="s">
        <v>91</v>
      </c>
      <c r="D513" s="494"/>
      <c r="E513" s="433" t="s">
        <v>1231</v>
      </c>
      <c r="F513" s="433" t="s">
        <v>1231</v>
      </c>
      <c r="G513" s="252"/>
      <c r="H513" s="490" t="s">
        <v>1283</v>
      </c>
      <c r="I513" s="491"/>
      <c r="J513" s="122"/>
      <c r="K513" s="264"/>
      <c r="L513" s="41">
        <v>1</v>
      </c>
      <c r="M513" s="116">
        <v>15.67</v>
      </c>
      <c r="N513" s="115">
        <f t="shared" si="7"/>
        <v>15.67</v>
      </c>
      <c r="O513" s="386" t="s">
        <v>73</v>
      </c>
    </row>
    <row r="514" spans="1:15" ht="20.100000000000001" customHeight="1">
      <c r="A514" s="490"/>
      <c r="B514" s="491"/>
      <c r="C514" s="493"/>
      <c r="D514" s="494"/>
      <c r="E514" s="377"/>
      <c r="F514" s="377" t="s">
        <v>1231</v>
      </c>
      <c r="G514" s="252"/>
      <c r="H514" s="490"/>
      <c r="I514" s="491"/>
      <c r="J514" s="122"/>
      <c r="K514" s="264"/>
      <c r="L514" s="41"/>
      <c r="M514" s="116"/>
      <c r="N514" s="115">
        <f t="shared" si="7"/>
        <v>0</v>
      </c>
      <c r="O514" s="122"/>
    </row>
    <row r="515" spans="1:15" ht="20.100000000000001" customHeight="1">
      <c r="A515" s="490"/>
      <c r="B515" s="491"/>
      <c r="C515" s="493"/>
      <c r="D515" s="494"/>
      <c r="E515" s="377"/>
      <c r="F515" s="377" t="s">
        <v>1231</v>
      </c>
      <c r="G515" s="252"/>
      <c r="H515" s="490"/>
      <c r="I515" s="491"/>
      <c r="J515" s="122"/>
      <c r="K515" s="264"/>
      <c r="L515" s="41"/>
      <c r="M515" s="116"/>
      <c r="N515" s="115">
        <f t="shared" si="7"/>
        <v>0</v>
      </c>
      <c r="O515" s="122"/>
    </row>
    <row r="516" spans="1:15" ht="15.75">
      <c r="A516" s="490"/>
      <c r="B516" s="491"/>
      <c r="C516" s="493"/>
      <c r="D516" s="494"/>
      <c r="E516" s="490"/>
      <c r="F516" s="509"/>
      <c r="G516" s="252"/>
      <c r="H516" s="490"/>
      <c r="I516" s="491"/>
      <c r="J516" s="122"/>
      <c r="K516" s="264"/>
      <c r="L516" s="41"/>
      <c r="M516" s="116"/>
      <c r="N516" s="115">
        <f t="shared" si="7"/>
        <v>0</v>
      </c>
      <c r="O516" s="122"/>
    </row>
    <row r="517" spans="1:15" ht="15.75">
      <c r="A517" s="490"/>
      <c r="B517" s="491"/>
      <c r="C517" s="493"/>
      <c r="D517" s="494"/>
      <c r="E517" s="490"/>
      <c r="F517" s="509"/>
      <c r="G517" s="252"/>
      <c r="H517" s="490"/>
      <c r="I517" s="491"/>
      <c r="J517" s="122"/>
      <c r="K517" s="264"/>
      <c r="L517" s="41"/>
      <c r="M517" s="116"/>
      <c r="N517" s="115">
        <f t="shared" si="7"/>
        <v>0</v>
      </c>
      <c r="O517" s="122"/>
    </row>
    <row r="518" spans="1:15" ht="15.75">
      <c r="A518" s="490"/>
      <c r="B518" s="491"/>
      <c r="C518" s="493"/>
      <c r="D518" s="494"/>
      <c r="E518" s="490"/>
      <c r="F518" s="509"/>
      <c r="G518" s="252"/>
      <c r="H518" s="490"/>
      <c r="I518" s="491"/>
      <c r="J518" s="122"/>
      <c r="K518" s="264"/>
      <c r="L518" s="41"/>
      <c r="M518" s="116"/>
      <c r="N518" s="115">
        <f t="shared" si="7"/>
        <v>0</v>
      </c>
      <c r="O518" s="122"/>
    </row>
    <row r="519" spans="1:15" ht="15.75">
      <c r="A519" s="490"/>
      <c r="B519" s="491"/>
      <c r="C519" s="493"/>
      <c r="D519" s="494"/>
      <c r="E519" s="490"/>
      <c r="F519" s="509"/>
      <c r="G519" s="252"/>
      <c r="H519" s="490"/>
      <c r="I519" s="491"/>
      <c r="J519" s="122"/>
      <c r="K519" s="264"/>
      <c r="L519" s="41"/>
      <c r="M519" s="116"/>
      <c r="N519" s="115">
        <f t="shared" si="7"/>
        <v>0</v>
      </c>
      <c r="O519" s="122"/>
    </row>
    <row r="520" spans="1:15" ht="15.75">
      <c r="A520" s="490"/>
      <c r="B520" s="491"/>
      <c r="C520" s="493"/>
      <c r="D520" s="494"/>
      <c r="E520" s="490"/>
      <c r="F520" s="509"/>
      <c r="G520" s="252"/>
      <c r="H520" s="490"/>
      <c r="I520" s="491"/>
      <c r="J520" s="122"/>
      <c r="K520" s="264"/>
      <c r="L520" s="41"/>
      <c r="M520" s="116"/>
      <c r="N520" s="115">
        <f t="shared" si="7"/>
        <v>0</v>
      </c>
      <c r="O520" s="122"/>
    </row>
    <row r="521" spans="1:15" ht="15.75">
      <c r="A521" s="490"/>
      <c r="B521" s="491"/>
      <c r="C521" s="493"/>
      <c r="D521" s="494"/>
      <c r="E521" s="490"/>
      <c r="F521" s="509"/>
      <c r="G521" s="252"/>
      <c r="H521" s="490"/>
      <c r="I521" s="491"/>
      <c r="J521" s="122"/>
      <c r="K521" s="264"/>
      <c r="L521" s="41"/>
      <c r="M521" s="116"/>
      <c r="N521" s="115">
        <f t="shared" si="7"/>
        <v>0</v>
      </c>
      <c r="O521" s="122"/>
    </row>
    <row r="522" spans="1:15" ht="15.75">
      <c r="A522" s="490"/>
      <c r="B522" s="491"/>
      <c r="C522" s="493"/>
      <c r="D522" s="494"/>
      <c r="E522" s="490"/>
      <c r="F522" s="509"/>
      <c r="G522" s="252"/>
      <c r="H522" s="490"/>
      <c r="I522" s="491"/>
      <c r="J522" s="122"/>
      <c r="K522" s="264"/>
      <c r="L522" s="41"/>
      <c r="M522" s="116"/>
      <c r="N522" s="115">
        <f t="shared" si="7"/>
        <v>0</v>
      </c>
      <c r="O522" s="122"/>
    </row>
    <row r="523" spans="1:15" ht="15.75">
      <c r="A523" s="490"/>
      <c r="B523" s="491"/>
      <c r="C523" s="493"/>
      <c r="D523" s="494"/>
      <c r="E523" s="490"/>
      <c r="F523" s="509"/>
      <c r="G523" s="252"/>
      <c r="H523" s="490"/>
      <c r="I523" s="491"/>
      <c r="J523" s="122"/>
      <c r="K523" s="264"/>
      <c r="L523" s="41"/>
      <c r="M523" s="116"/>
      <c r="N523" s="115">
        <f t="shared" si="7"/>
        <v>0</v>
      </c>
      <c r="O523" s="122"/>
    </row>
    <row r="524" spans="1:15" ht="15.75">
      <c r="A524" s="490"/>
      <c r="B524" s="491"/>
      <c r="C524" s="493"/>
      <c r="D524" s="494"/>
      <c r="E524" s="490"/>
      <c r="F524" s="509"/>
      <c r="G524" s="252"/>
      <c r="H524" s="490"/>
      <c r="I524" s="491"/>
      <c r="J524" s="122"/>
      <c r="K524" s="264"/>
      <c r="L524" s="41"/>
      <c r="M524" s="116"/>
      <c r="N524" s="115">
        <f t="shared" si="7"/>
        <v>0</v>
      </c>
      <c r="O524" s="122"/>
    </row>
    <row r="525" spans="1:15" ht="15.75">
      <c r="A525" s="490"/>
      <c r="B525" s="491"/>
      <c r="C525" s="493"/>
      <c r="D525" s="494"/>
      <c r="E525" s="490"/>
      <c r="F525" s="509"/>
      <c r="G525" s="252"/>
      <c r="H525" s="490"/>
      <c r="I525" s="491"/>
      <c r="J525" s="122"/>
      <c r="K525" s="264"/>
      <c r="L525" s="41"/>
      <c r="M525" s="116"/>
      <c r="N525" s="115">
        <f t="shared" si="7"/>
        <v>0</v>
      </c>
      <c r="O525" s="122"/>
    </row>
    <row r="526" spans="1:15" ht="15.75">
      <c r="A526" s="490"/>
      <c r="B526" s="491"/>
      <c r="C526" s="493"/>
      <c r="D526" s="494"/>
      <c r="E526" s="490"/>
      <c r="F526" s="509"/>
      <c r="G526" s="252"/>
      <c r="H526" s="490"/>
      <c r="I526" s="491"/>
      <c r="J526" s="122"/>
      <c r="K526" s="264"/>
      <c r="L526" s="41"/>
      <c r="M526" s="116"/>
      <c r="N526" s="115">
        <f t="shared" si="7"/>
        <v>0</v>
      </c>
      <c r="O526" s="122"/>
    </row>
    <row r="527" spans="1:15" ht="15.75">
      <c r="A527" s="490"/>
      <c r="B527" s="491"/>
      <c r="C527" s="493"/>
      <c r="D527" s="494"/>
      <c r="E527" s="490"/>
      <c r="F527" s="509"/>
      <c r="G527" s="252"/>
      <c r="H527" s="490"/>
      <c r="I527" s="491"/>
      <c r="J527" s="122"/>
      <c r="K527" s="264"/>
      <c r="L527" s="41"/>
      <c r="M527" s="116"/>
      <c r="N527" s="115">
        <f t="shared" ref="N527:N568" si="8">$L527*$M527</f>
        <v>0</v>
      </c>
      <c r="O527" s="122"/>
    </row>
    <row r="528" spans="1:15" ht="15.75">
      <c r="A528" s="490"/>
      <c r="B528" s="491"/>
      <c r="C528" s="493"/>
      <c r="D528" s="494"/>
      <c r="E528" s="490"/>
      <c r="F528" s="509"/>
      <c r="G528" s="252"/>
      <c r="H528" s="490"/>
      <c r="I528" s="491"/>
      <c r="J528" s="122"/>
      <c r="K528" s="264"/>
      <c r="L528" s="41"/>
      <c r="M528" s="116"/>
      <c r="N528" s="115">
        <f t="shared" si="8"/>
        <v>0</v>
      </c>
      <c r="O528" s="122"/>
    </row>
    <row r="529" spans="1:15" ht="15.75">
      <c r="A529" s="490"/>
      <c r="B529" s="491"/>
      <c r="C529" s="493"/>
      <c r="D529" s="494"/>
      <c r="E529" s="490"/>
      <c r="F529" s="509"/>
      <c r="G529" s="252"/>
      <c r="H529" s="490"/>
      <c r="I529" s="491"/>
      <c r="J529" s="122"/>
      <c r="K529" s="264"/>
      <c r="L529" s="41"/>
      <c r="M529" s="116"/>
      <c r="N529" s="115">
        <f t="shared" si="8"/>
        <v>0</v>
      </c>
      <c r="O529" s="122"/>
    </row>
    <row r="530" spans="1:15" ht="15.75">
      <c r="A530" s="490"/>
      <c r="B530" s="491"/>
      <c r="C530" s="493"/>
      <c r="D530" s="494"/>
      <c r="E530" s="490"/>
      <c r="F530" s="509"/>
      <c r="G530" s="252"/>
      <c r="H530" s="490"/>
      <c r="I530" s="491"/>
      <c r="J530" s="122"/>
      <c r="K530" s="264"/>
      <c r="L530" s="41"/>
      <c r="M530" s="116"/>
      <c r="N530" s="115">
        <f t="shared" si="8"/>
        <v>0</v>
      </c>
      <c r="O530" s="122"/>
    </row>
    <row r="531" spans="1:15" ht="15.75">
      <c r="A531" s="490"/>
      <c r="B531" s="491"/>
      <c r="C531" s="493"/>
      <c r="D531" s="494"/>
      <c r="E531" s="490"/>
      <c r="F531" s="509"/>
      <c r="G531" s="252"/>
      <c r="H531" s="490"/>
      <c r="I531" s="491"/>
      <c r="J531" s="122"/>
      <c r="K531" s="264"/>
      <c r="L531" s="41"/>
      <c r="M531" s="116"/>
      <c r="N531" s="115">
        <f t="shared" si="8"/>
        <v>0</v>
      </c>
      <c r="O531" s="122"/>
    </row>
    <row r="532" spans="1:15" ht="15.75">
      <c r="A532" s="490"/>
      <c r="B532" s="491"/>
      <c r="C532" s="493"/>
      <c r="D532" s="494"/>
      <c r="E532" s="490"/>
      <c r="F532" s="509"/>
      <c r="G532" s="252"/>
      <c r="H532" s="490"/>
      <c r="I532" s="491"/>
      <c r="J532" s="122"/>
      <c r="K532" s="264"/>
      <c r="L532" s="41"/>
      <c r="M532" s="116"/>
      <c r="N532" s="115">
        <f t="shared" si="8"/>
        <v>0</v>
      </c>
      <c r="O532" s="122"/>
    </row>
    <row r="533" spans="1:15" ht="15.75">
      <c r="A533" s="490"/>
      <c r="B533" s="491"/>
      <c r="C533" s="493"/>
      <c r="D533" s="494"/>
      <c r="E533" s="490"/>
      <c r="F533" s="509"/>
      <c r="G533" s="252"/>
      <c r="H533" s="490"/>
      <c r="I533" s="491"/>
      <c r="J533" s="122"/>
      <c r="K533" s="264"/>
      <c r="L533" s="41"/>
      <c r="M533" s="116"/>
      <c r="N533" s="115">
        <f t="shared" si="8"/>
        <v>0</v>
      </c>
      <c r="O533" s="122"/>
    </row>
    <row r="534" spans="1:15" ht="15.75">
      <c r="A534" s="490"/>
      <c r="B534" s="491"/>
      <c r="C534" s="493"/>
      <c r="D534" s="494"/>
      <c r="E534" s="490"/>
      <c r="F534" s="509"/>
      <c r="G534" s="252"/>
      <c r="H534" s="490"/>
      <c r="I534" s="491"/>
      <c r="J534" s="122"/>
      <c r="K534" s="264"/>
      <c r="L534" s="41"/>
      <c r="M534" s="116"/>
      <c r="N534" s="115">
        <f t="shared" si="8"/>
        <v>0</v>
      </c>
      <c r="O534" s="122"/>
    </row>
    <row r="535" spans="1:15" ht="15.75">
      <c r="A535" s="490"/>
      <c r="B535" s="491"/>
      <c r="C535" s="493"/>
      <c r="D535" s="494"/>
      <c r="E535" s="490"/>
      <c r="F535" s="509"/>
      <c r="G535" s="252"/>
      <c r="H535" s="490"/>
      <c r="I535" s="491"/>
      <c r="J535" s="122"/>
      <c r="K535" s="264"/>
      <c r="L535" s="41"/>
      <c r="M535" s="116"/>
      <c r="N535" s="115">
        <f t="shared" si="8"/>
        <v>0</v>
      </c>
      <c r="O535" s="122"/>
    </row>
    <row r="536" spans="1:15" ht="15.75">
      <c r="A536" s="490"/>
      <c r="B536" s="491"/>
      <c r="C536" s="493"/>
      <c r="D536" s="494"/>
      <c r="E536" s="490"/>
      <c r="F536" s="509"/>
      <c r="G536" s="252"/>
      <c r="H536" s="490"/>
      <c r="I536" s="491"/>
      <c r="J536" s="122"/>
      <c r="K536" s="264"/>
      <c r="L536" s="41"/>
      <c r="M536" s="116"/>
      <c r="N536" s="115">
        <f t="shared" si="8"/>
        <v>0</v>
      </c>
      <c r="O536" s="122"/>
    </row>
    <row r="537" spans="1:15" ht="15.75">
      <c r="A537" s="490"/>
      <c r="B537" s="491"/>
      <c r="C537" s="493"/>
      <c r="D537" s="494"/>
      <c r="E537" s="490"/>
      <c r="F537" s="509"/>
      <c r="G537" s="252"/>
      <c r="H537" s="490"/>
      <c r="I537" s="491"/>
      <c r="J537" s="122"/>
      <c r="K537" s="264"/>
      <c r="L537" s="41"/>
      <c r="M537" s="116"/>
      <c r="N537" s="115">
        <f t="shared" si="8"/>
        <v>0</v>
      </c>
      <c r="O537" s="122"/>
    </row>
    <row r="538" spans="1:15" ht="15.75">
      <c r="A538" s="490"/>
      <c r="B538" s="491"/>
      <c r="C538" s="493"/>
      <c r="D538" s="494"/>
      <c r="E538" s="490"/>
      <c r="F538" s="509"/>
      <c r="G538" s="252"/>
      <c r="H538" s="490"/>
      <c r="I538" s="491"/>
      <c r="J538" s="122"/>
      <c r="K538" s="264"/>
      <c r="L538" s="41"/>
      <c r="M538" s="116"/>
      <c r="N538" s="115">
        <f t="shared" si="8"/>
        <v>0</v>
      </c>
      <c r="O538" s="122"/>
    </row>
    <row r="539" spans="1:15" ht="15.75">
      <c r="A539" s="490"/>
      <c r="B539" s="491"/>
      <c r="C539" s="493"/>
      <c r="D539" s="494"/>
      <c r="E539" s="490"/>
      <c r="F539" s="509"/>
      <c r="G539" s="252"/>
      <c r="H539" s="490"/>
      <c r="I539" s="491"/>
      <c r="J539" s="122"/>
      <c r="K539" s="264"/>
      <c r="L539" s="41"/>
      <c r="M539" s="116"/>
      <c r="N539" s="115">
        <f t="shared" si="8"/>
        <v>0</v>
      </c>
      <c r="O539" s="122"/>
    </row>
    <row r="540" spans="1:15" ht="15.75">
      <c r="A540" s="490"/>
      <c r="B540" s="491"/>
      <c r="C540" s="493"/>
      <c r="D540" s="494"/>
      <c r="E540" s="490"/>
      <c r="F540" s="509"/>
      <c r="G540" s="252"/>
      <c r="H540" s="490"/>
      <c r="I540" s="491"/>
      <c r="J540" s="122"/>
      <c r="K540" s="264"/>
      <c r="L540" s="41"/>
      <c r="M540" s="116"/>
      <c r="N540" s="115">
        <f t="shared" si="8"/>
        <v>0</v>
      </c>
      <c r="O540" s="122"/>
    </row>
    <row r="541" spans="1:15" ht="15.75">
      <c r="A541" s="490"/>
      <c r="B541" s="491"/>
      <c r="C541" s="493"/>
      <c r="D541" s="494"/>
      <c r="E541" s="490"/>
      <c r="F541" s="509"/>
      <c r="G541" s="252"/>
      <c r="H541" s="490"/>
      <c r="I541" s="491"/>
      <c r="J541" s="122"/>
      <c r="K541" s="264"/>
      <c r="L541" s="41"/>
      <c r="M541" s="116"/>
      <c r="N541" s="115">
        <f t="shared" si="8"/>
        <v>0</v>
      </c>
      <c r="O541" s="122"/>
    </row>
    <row r="542" spans="1:15" ht="15.75">
      <c r="A542" s="490"/>
      <c r="B542" s="491"/>
      <c r="C542" s="493"/>
      <c r="D542" s="494"/>
      <c r="E542" s="490"/>
      <c r="F542" s="509"/>
      <c r="G542" s="252"/>
      <c r="H542" s="490"/>
      <c r="I542" s="491"/>
      <c r="J542" s="122"/>
      <c r="K542" s="264"/>
      <c r="L542" s="41"/>
      <c r="M542" s="116"/>
      <c r="N542" s="115">
        <f t="shared" si="8"/>
        <v>0</v>
      </c>
      <c r="O542" s="122"/>
    </row>
    <row r="543" spans="1:15" ht="15.75">
      <c r="A543" s="490"/>
      <c r="B543" s="491"/>
      <c r="C543" s="493"/>
      <c r="D543" s="494"/>
      <c r="E543" s="490"/>
      <c r="F543" s="509"/>
      <c r="G543" s="252"/>
      <c r="H543" s="490"/>
      <c r="I543" s="491"/>
      <c r="J543" s="122"/>
      <c r="K543" s="264"/>
      <c r="L543" s="41"/>
      <c r="M543" s="116"/>
      <c r="N543" s="115">
        <f t="shared" si="8"/>
        <v>0</v>
      </c>
      <c r="O543" s="122"/>
    </row>
    <row r="544" spans="1:15" ht="15.75">
      <c r="A544" s="490"/>
      <c r="B544" s="491"/>
      <c r="C544" s="493"/>
      <c r="D544" s="494"/>
      <c r="E544" s="490"/>
      <c r="F544" s="509"/>
      <c r="G544" s="252"/>
      <c r="H544" s="490"/>
      <c r="I544" s="491"/>
      <c r="J544" s="122"/>
      <c r="K544" s="264"/>
      <c r="L544" s="41"/>
      <c r="M544" s="116"/>
      <c r="N544" s="115">
        <f t="shared" si="8"/>
        <v>0</v>
      </c>
      <c r="O544" s="122"/>
    </row>
    <row r="545" spans="1:15" ht="15.75">
      <c r="A545" s="490"/>
      <c r="B545" s="491"/>
      <c r="C545" s="493"/>
      <c r="D545" s="494"/>
      <c r="E545" s="490"/>
      <c r="F545" s="509"/>
      <c r="G545" s="252"/>
      <c r="H545" s="490"/>
      <c r="I545" s="491"/>
      <c r="J545" s="122"/>
      <c r="K545" s="264"/>
      <c r="L545" s="41"/>
      <c r="M545" s="116"/>
      <c r="N545" s="115">
        <f t="shared" si="8"/>
        <v>0</v>
      </c>
      <c r="O545" s="122"/>
    </row>
    <row r="546" spans="1:15" ht="15.75">
      <c r="A546" s="490"/>
      <c r="B546" s="491"/>
      <c r="C546" s="493"/>
      <c r="D546" s="494"/>
      <c r="E546" s="490"/>
      <c r="F546" s="509"/>
      <c r="G546" s="252"/>
      <c r="H546" s="490"/>
      <c r="I546" s="491"/>
      <c r="J546" s="122"/>
      <c r="K546" s="264"/>
      <c r="L546" s="41"/>
      <c r="M546" s="116"/>
      <c r="N546" s="115">
        <f t="shared" si="8"/>
        <v>0</v>
      </c>
      <c r="O546" s="122"/>
    </row>
    <row r="547" spans="1:15" ht="15.75">
      <c r="A547" s="490"/>
      <c r="B547" s="491"/>
      <c r="C547" s="493"/>
      <c r="D547" s="494"/>
      <c r="E547" s="490"/>
      <c r="F547" s="509"/>
      <c r="G547" s="252"/>
      <c r="H547" s="490"/>
      <c r="I547" s="491"/>
      <c r="J547" s="122"/>
      <c r="K547" s="264"/>
      <c r="L547" s="41"/>
      <c r="M547" s="116"/>
      <c r="N547" s="115">
        <f t="shared" si="8"/>
        <v>0</v>
      </c>
      <c r="O547" s="122"/>
    </row>
    <row r="548" spans="1:15" ht="15.75">
      <c r="A548" s="490"/>
      <c r="B548" s="491"/>
      <c r="C548" s="493"/>
      <c r="D548" s="494"/>
      <c r="E548" s="490"/>
      <c r="F548" s="509"/>
      <c r="G548" s="252"/>
      <c r="H548" s="490"/>
      <c r="I548" s="491"/>
      <c r="J548" s="122"/>
      <c r="K548" s="264"/>
      <c r="L548" s="41"/>
      <c r="M548" s="116"/>
      <c r="N548" s="115">
        <f t="shared" si="8"/>
        <v>0</v>
      </c>
      <c r="O548" s="122"/>
    </row>
    <row r="549" spans="1:15" ht="15.75">
      <c r="A549" s="490"/>
      <c r="B549" s="491"/>
      <c r="C549" s="493"/>
      <c r="D549" s="494"/>
      <c r="E549" s="490"/>
      <c r="F549" s="509"/>
      <c r="G549" s="252"/>
      <c r="H549" s="490"/>
      <c r="I549" s="491"/>
      <c r="J549" s="122"/>
      <c r="K549" s="264"/>
      <c r="L549" s="41"/>
      <c r="M549" s="116"/>
      <c r="N549" s="115">
        <f t="shared" si="8"/>
        <v>0</v>
      </c>
      <c r="O549" s="122"/>
    </row>
    <row r="550" spans="1:15" ht="15.75">
      <c r="A550" s="490"/>
      <c r="B550" s="491"/>
      <c r="C550" s="493"/>
      <c r="D550" s="494"/>
      <c r="E550" s="490"/>
      <c r="F550" s="509"/>
      <c r="G550" s="252"/>
      <c r="H550" s="490"/>
      <c r="I550" s="491"/>
      <c r="J550" s="122"/>
      <c r="K550" s="264"/>
      <c r="L550" s="41"/>
      <c r="M550" s="116"/>
      <c r="N550" s="115">
        <f t="shared" si="8"/>
        <v>0</v>
      </c>
      <c r="O550" s="122"/>
    </row>
    <row r="551" spans="1:15" ht="15.75">
      <c r="A551" s="490"/>
      <c r="B551" s="491"/>
      <c r="C551" s="493"/>
      <c r="D551" s="494"/>
      <c r="E551" s="490"/>
      <c r="F551" s="509"/>
      <c r="G551" s="252"/>
      <c r="H551" s="490"/>
      <c r="I551" s="491"/>
      <c r="J551" s="122"/>
      <c r="K551" s="264"/>
      <c r="L551" s="41"/>
      <c r="M551" s="116"/>
      <c r="N551" s="115">
        <f t="shared" si="8"/>
        <v>0</v>
      </c>
      <c r="O551" s="122"/>
    </row>
    <row r="552" spans="1:15" ht="15.75">
      <c r="A552" s="490"/>
      <c r="B552" s="491"/>
      <c r="C552" s="493"/>
      <c r="D552" s="494"/>
      <c r="E552" s="490"/>
      <c r="F552" s="509"/>
      <c r="G552" s="252"/>
      <c r="H552" s="490"/>
      <c r="I552" s="491"/>
      <c r="J552" s="122"/>
      <c r="K552" s="264"/>
      <c r="L552" s="41"/>
      <c r="M552" s="116"/>
      <c r="N552" s="115">
        <f t="shared" si="8"/>
        <v>0</v>
      </c>
      <c r="O552" s="122"/>
    </row>
    <row r="553" spans="1:15" ht="15.75">
      <c r="A553" s="490"/>
      <c r="B553" s="491"/>
      <c r="C553" s="493"/>
      <c r="D553" s="494"/>
      <c r="E553" s="490"/>
      <c r="F553" s="509"/>
      <c r="G553" s="252"/>
      <c r="H553" s="490"/>
      <c r="I553" s="491"/>
      <c r="J553" s="122"/>
      <c r="K553" s="264"/>
      <c r="L553" s="41"/>
      <c r="M553" s="116"/>
      <c r="N553" s="115">
        <f t="shared" si="8"/>
        <v>0</v>
      </c>
      <c r="O553" s="122"/>
    </row>
    <row r="554" spans="1:15" ht="15.75">
      <c r="A554" s="490"/>
      <c r="B554" s="491"/>
      <c r="C554" s="493"/>
      <c r="D554" s="494"/>
      <c r="E554" s="490"/>
      <c r="F554" s="509"/>
      <c r="G554" s="252"/>
      <c r="H554" s="490"/>
      <c r="I554" s="491"/>
      <c r="J554" s="122"/>
      <c r="K554" s="264"/>
      <c r="L554" s="41"/>
      <c r="M554" s="116"/>
      <c r="N554" s="115">
        <f t="shared" si="8"/>
        <v>0</v>
      </c>
      <c r="O554" s="122"/>
    </row>
    <row r="555" spans="1:15" ht="15.75">
      <c r="A555" s="490"/>
      <c r="B555" s="491"/>
      <c r="C555" s="493"/>
      <c r="D555" s="494"/>
      <c r="E555" s="490"/>
      <c r="F555" s="509"/>
      <c r="G555" s="252"/>
      <c r="H555" s="490"/>
      <c r="I555" s="491"/>
      <c r="J555" s="122"/>
      <c r="K555" s="264"/>
      <c r="L555" s="41"/>
      <c r="M555" s="116"/>
      <c r="N555" s="115">
        <f t="shared" si="8"/>
        <v>0</v>
      </c>
      <c r="O555" s="122"/>
    </row>
    <row r="556" spans="1:15" ht="15.75">
      <c r="A556" s="490"/>
      <c r="B556" s="491"/>
      <c r="C556" s="493"/>
      <c r="D556" s="494"/>
      <c r="E556" s="490"/>
      <c r="F556" s="509"/>
      <c r="G556" s="252"/>
      <c r="H556" s="490"/>
      <c r="I556" s="491"/>
      <c r="J556" s="122"/>
      <c r="K556" s="264"/>
      <c r="L556" s="41"/>
      <c r="M556" s="116"/>
      <c r="N556" s="115">
        <f t="shared" si="8"/>
        <v>0</v>
      </c>
      <c r="O556" s="122"/>
    </row>
    <row r="557" spans="1:15" ht="15.75">
      <c r="A557" s="490"/>
      <c r="B557" s="491"/>
      <c r="C557" s="493"/>
      <c r="D557" s="494"/>
      <c r="E557" s="490"/>
      <c r="F557" s="491"/>
      <c r="G557" s="252"/>
      <c r="H557" s="490"/>
      <c r="I557" s="491"/>
      <c r="J557" s="122"/>
      <c r="K557" s="264"/>
      <c r="L557" s="41"/>
      <c r="M557" s="116"/>
      <c r="N557" s="115">
        <f t="shared" si="8"/>
        <v>0</v>
      </c>
      <c r="O557" s="122"/>
    </row>
    <row r="558" spans="1:15" ht="15.75">
      <c r="A558" s="490"/>
      <c r="B558" s="491"/>
      <c r="C558" s="493"/>
      <c r="D558" s="494"/>
      <c r="E558" s="490"/>
      <c r="F558" s="491"/>
      <c r="G558" s="252"/>
      <c r="H558" s="490"/>
      <c r="I558" s="491"/>
      <c r="J558" s="122"/>
      <c r="K558" s="264"/>
      <c r="L558" s="41"/>
      <c r="M558" s="116"/>
      <c r="N558" s="115">
        <f t="shared" si="8"/>
        <v>0</v>
      </c>
      <c r="O558" s="122"/>
    </row>
    <row r="559" spans="1:15" ht="15.75">
      <c r="A559" s="490"/>
      <c r="B559" s="491"/>
      <c r="C559" s="493"/>
      <c r="D559" s="494"/>
      <c r="E559" s="490"/>
      <c r="F559" s="491"/>
      <c r="G559" s="252"/>
      <c r="H559" s="490"/>
      <c r="I559" s="491"/>
      <c r="J559" s="122"/>
      <c r="K559" s="264"/>
      <c r="L559" s="41"/>
      <c r="M559" s="116"/>
      <c r="N559" s="115">
        <f t="shared" si="8"/>
        <v>0</v>
      </c>
      <c r="O559" s="122"/>
    </row>
    <row r="560" spans="1:15" ht="15.75">
      <c r="A560" s="490"/>
      <c r="B560" s="491"/>
      <c r="C560" s="493"/>
      <c r="D560" s="494"/>
      <c r="E560" s="490"/>
      <c r="F560" s="491"/>
      <c r="G560" s="252"/>
      <c r="H560" s="490"/>
      <c r="I560" s="491"/>
      <c r="J560" s="122"/>
      <c r="K560" s="264"/>
      <c r="L560" s="41"/>
      <c r="M560" s="116"/>
      <c r="N560" s="115">
        <f t="shared" si="8"/>
        <v>0</v>
      </c>
      <c r="O560" s="122"/>
    </row>
    <row r="561" spans="1:15" ht="15.75">
      <c r="A561" s="490"/>
      <c r="B561" s="491"/>
      <c r="C561" s="493"/>
      <c r="D561" s="494"/>
      <c r="E561" s="490"/>
      <c r="F561" s="491"/>
      <c r="G561" s="252"/>
      <c r="H561" s="490"/>
      <c r="I561" s="491"/>
      <c r="J561" s="122"/>
      <c r="K561" s="264"/>
      <c r="L561" s="41"/>
      <c r="M561" s="116"/>
      <c r="N561" s="65">
        <f t="shared" si="8"/>
        <v>0</v>
      </c>
      <c r="O561" s="122"/>
    </row>
    <row r="562" spans="1:15" ht="15.75">
      <c r="A562" s="490"/>
      <c r="B562" s="491"/>
      <c r="C562" s="493"/>
      <c r="D562" s="494"/>
      <c r="E562" s="490"/>
      <c r="F562" s="491"/>
      <c r="G562" s="252"/>
      <c r="H562" s="490"/>
      <c r="I562" s="491"/>
      <c r="J562" s="122"/>
      <c r="K562" s="264"/>
      <c r="L562" s="41"/>
      <c r="M562" s="116"/>
      <c r="N562" s="65">
        <f t="shared" si="8"/>
        <v>0</v>
      </c>
      <c r="O562" s="122"/>
    </row>
    <row r="563" spans="1:15" ht="15.75">
      <c r="A563" s="490"/>
      <c r="B563" s="491"/>
      <c r="C563" s="493"/>
      <c r="D563" s="494"/>
      <c r="E563" s="490"/>
      <c r="F563" s="491"/>
      <c r="G563" s="252"/>
      <c r="H563" s="490"/>
      <c r="I563" s="491"/>
      <c r="J563" s="122"/>
      <c r="K563" s="264"/>
      <c r="L563" s="41"/>
      <c r="M563" s="116"/>
      <c r="N563" s="65">
        <f t="shared" si="8"/>
        <v>0</v>
      </c>
      <c r="O563" s="122"/>
    </row>
    <row r="564" spans="1:15" ht="15.75">
      <c r="A564" s="490"/>
      <c r="B564" s="491"/>
      <c r="C564" s="493"/>
      <c r="D564" s="494"/>
      <c r="E564" s="490"/>
      <c r="F564" s="491"/>
      <c r="G564" s="252"/>
      <c r="H564" s="490"/>
      <c r="I564" s="491"/>
      <c r="J564" s="122"/>
      <c r="K564" s="264"/>
      <c r="L564" s="41"/>
      <c r="M564" s="116"/>
      <c r="N564" s="65">
        <f t="shared" si="8"/>
        <v>0</v>
      </c>
      <c r="O564" s="122"/>
    </row>
    <row r="565" spans="1:15" ht="15.75">
      <c r="A565" s="490"/>
      <c r="B565" s="491"/>
      <c r="C565" s="493"/>
      <c r="D565" s="494"/>
      <c r="E565" s="490"/>
      <c r="F565" s="491"/>
      <c r="G565" s="252"/>
      <c r="H565" s="490"/>
      <c r="I565" s="491"/>
      <c r="J565" s="122"/>
      <c r="K565" s="264"/>
      <c r="L565" s="41"/>
      <c r="M565" s="116"/>
      <c r="N565" s="65">
        <f t="shared" si="8"/>
        <v>0</v>
      </c>
      <c r="O565" s="122"/>
    </row>
    <row r="566" spans="1:15" ht="15.75">
      <c r="A566" s="490"/>
      <c r="B566" s="491"/>
      <c r="C566" s="493"/>
      <c r="D566" s="494"/>
      <c r="E566" s="490"/>
      <c r="F566" s="491"/>
      <c r="G566" s="252"/>
      <c r="H566" s="490"/>
      <c r="I566" s="491"/>
      <c r="J566" s="122"/>
      <c r="K566" s="264"/>
      <c r="L566" s="41"/>
      <c r="M566" s="116"/>
      <c r="N566" s="65">
        <f t="shared" si="8"/>
        <v>0</v>
      </c>
      <c r="O566" s="122"/>
    </row>
    <row r="567" spans="1:15" ht="15.75">
      <c r="A567" s="490"/>
      <c r="B567" s="491"/>
      <c r="C567" s="493"/>
      <c r="D567" s="494"/>
      <c r="E567" s="490"/>
      <c r="F567" s="491"/>
      <c r="G567" s="252"/>
      <c r="H567" s="490"/>
      <c r="I567" s="491"/>
      <c r="J567" s="122"/>
      <c r="K567" s="264"/>
      <c r="L567" s="41"/>
      <c r="M567" s="116"/>
      <c r="N567" s="65">
        <f t="shared" si="8"/>
        <v>0</v>
      </c>
      <c r="O567" s="122"/>
    </row>
    <row r="568" spans="1:15" ht="15.75">
      <c r="A568" s="490"/>
      <c r="B568" s="491"/>
      <c r="C568" s="493"/>
      <c r="D568" s="494"/>
      <c r="E568" s="490"/>
      <c r="F568" s="491"/>
      <c r="G568" s="252"/>
      <c r="H568" s="490"/>
      <c r="I568" s="491"/>
      <c r="J568" s="122"/>
      <c r="K568" s="264"/>
      <c r="L568" s="41"/>
      <c r="M568" s="116"/>
      <c r="N568" s="65">
        <f t="shared" si="8"/>
        <v>0</v>
      </c>
      <c r="O568" s="122"/>
    </row>
  </sheetData>
  <autoFilter ref="A2:O568" xr:uid="{E3B3AA56-58BC-46C4-B5A8-90317F56363C}">
    <filterColumn colId="0" showButton="0"/>
    <filterColumn colId="2" showButton="0"/>
    <filterColumn colId="4" showButton="0"/>
    <filterColumn colId="7" showButton="0"/>
  </autoFilter>
  <dataConsolidate/>
  <mergeCells count="1451">
    <mergeCell ref="A20:B20"/>
    <mergeCell ref="C20:D20"/>
    <mergeCell ref="E20:F20"/>
    <mergeCell ref="H20:I20"/>
    <mergeCell ref="A21:B21"/>
    <mergeCell ref="C21:D21"/>
    <mergeCell ref="E21:F21"/>
    <mergeCell ref="H21:I21"/>
    <mergeCell ref="A18:B18"/>
    <mergeCell ref="C18:D18"/>
    <mergeCell ref="E18:F18"/>
    <mergeCell ref="H18:I18"/>
    <mergeCell ref="A19:B19"/>
    <mergeCell ref="C19:D19"/>
    <mergeCell ref="E19:F19"/>
    <mergeCell ref="A1:M1"/>
    <mergeCell ref="A2:B2"/>
    <mergeCell ref="C2:D2"/>
    <mergeCell ref="E2:F2"/>
    <mergeCell ref="H2:I2"/>
    <mergeCell ref="C3:D3"/>
    <mergeCell ref="E3:F3"/>
    <mergeCell ref="H3:I3"/>
    <mergeCell ref="A6:B6"/>
    <mergeCell ref="C6:D6"/>
    <mergeCell ref="E6:F6"/>
    <mergeCell ref="H6:I6"/>
    <mergeCell ref="A7:B7"/>
    <mergeCell ref="C7:D7"/>
    <mergeCell ref="E7:F7"/>
    <mergeCell ref="H7:I7"/>
    <mergeCell ref="A4:B4"/>
    <mergeCell ref="C4:D4"/>
    <mergeCell ref="E4:F4"/>
    <mergeCell ref="H4:I4"/>
    <mergeCell ref="A5:B5"/>
    <mergeCell ref="C5:D5"/>
    <mergeCell ref="E5:F5"/>
    <mergeCell ref="H5:I5"/>
    <mergeCell ref="H19:I19"/>
    <mergeCell ref="A8:B8"/>
    <mergeCell ref="C8:D8"/>
    <mergeCell ref="E8:F8"/>
    <mergeCell ref="H8:I8"/>
    <mergeCell ref="A10:B10"/>
    <mergeCell ref="C10:D10"/>
    <mergeCell ref="E10:F10"/>
    <mergeCell ref="H10:I10"/>
    <mergeCell ref="A9:B9"/>
    <mergeCell ref="C9:D9"/>
    <mergeCell ref="E9:F9"/>
    <mergeCell ref="H9:I9"/>
    <mergeCell ref="A13:B13"/>
    <mergeCell ref="C13:D13"/>
    <mergeCell ref="E13:F13"/>
    <mergeCell ref="H13:I13"/>
    <mergeCell ref="A15:B15"/>
    <mergeCell ref="C15:D15"/>
    <mergeCell ref="E15:F15"/>
    <mergeCell ref="H15:I15"/>
    <mergeCell ref="A11:B11"/>
    <mergeCell ref="C11:D11"/>
    <mergeCell ref="E11:F11"/>
    <mergeCell ref="H11:I11"/>
    <mergeCell ref="A12:B12"/>
    <mergeCell ref="C12:D12"/>
    <mergeCell ref="E12:F12"/>
    <mergeCell ref="H12:I12"/>
    <mergeCell ref="C14:D14"/>
    <mergeCell ref="E14:F14"/>
    <mergeCell ref="A27:B27"/>
    <mergeCell ref="C27:D27"/>
    <mergeCell ref="E27:F27"/>
    <mergeCell ref="H27:I27"/>
    <mergeCell ref="A24:B24"/>
    <mergeCell ref="C24:D24"/>
    <mergeCell ref="E24:F24"/>
    <mergeCell ref="H24:I24"/>
    <mergeCell ref="A25:B25"/>
    <mergeCell ref="C25:D25"/>
    <mergeCell ref="E25:F25"/>
    <mergeCell ref="H25:I25"/>
    <mergeCell ref="A16:B16"/>
    <mergeCell ref="C16:D16"/>
    <mergeCell ref="E16:F16"/>
    <mergeCell ref="H16:I16"/>
    <mergeCell ref="A17:B17"/>
    <mergeCell ref="C17:D17"/>
    <mergeCell ref="E17:F17"/>
    <mergeCell ref="H17:I17"/>
    <mergeCell ref="A26:B26"/>
    <mergeCell ref="C26:D26"/>
    <mergeCell ref="E26:F26"/>
    <mergeCell ref="H26:I26"/>
    <mergeCell ref="A22:B22"/>
    <mergeCell ref="C22:D22"/>
    <mergeCell ref="E22:F22"/>
    <mergeCell ref="H22:I22"/>
    <mergeCell ref="A23:B23"/>
    <mergeCell ref="C23:D23"/>
    <mergeCell ref="E23:F23"/>
    <mergeCell ref="H23:I23"/>
    <mergeCell ref="A37:B37"/>
    <mergeCell ref="C37:D37"/>
    <mergeCell ref="A38:B38"/>
    <mergeCell ref="C38:D38"/>
    <mergeCell ref="A28:B28"/>
    <mergeCell ref="C28:D28"/>
    <mergeCell ref="E28:F28"/>
    <mergeCell ref="H28:I28"/>
    <mergeCell ref="A30:B30"/>
    <mergeCell ref="C30:D30"/>
    <mergeCell ref="A29:B29"/>
    <mergeCell ref="C29:D29"/>
    <mergeCell ref="E29:F29"/>
    <mergeCell ref="H29:I29"/>
    <mergeCell ref="A33:B33"/>
    <mergeCell ref="C33:D33"/>
    <mergeCell ref="A34:B34"/>
    <mergeCell ref="C34:D34"/>
    <mergeCell ref="A31:B31"/>
    <mergeCell ref="C31:D31"/>
    <mergeCell ref="A32:B32"/>
    <mergeCell ref="C32:D32"/>
    <mergeCell ref="A51:B51"/>
    <mergeCell ref="C51:D51"/>
    <mergeCell ref="A52:B52"/>
    <mergeCell ref="C52:D52"/>
    <mergeCell ref="A49:B49"/>
    <mergeCell ref="C49:D49"/>
    <mergeCell ref="A50:B50"/>
    <mergeCell ref="C50:D50"/>
    <mergeCell ref="A47:B47"/>
    <mergeCell ref="C47:D47"/>
    <mergeCell ref="A48:B48"/>
    <mergeCell ref="C48:D48"/>
    <mergeCell ref="A35:B35"/>
    <mergeCell ref="C35:D35"/>
    <mergeCell ref="A36:B36"/>
    <mergeCell ref="C36:D36"/>
    <mergeCell ref="A45:B45"/>
    <mergeCell ref="C45:D45"/>
    <mergeCell ref="A46:B46"/>
    <mergeCell ref="C46:D46"/>
    <mergeCell ref="A43:B43"/>
    <mergeCell ref="C43:D43"/>
    <mergeCell ref="A44:B44"/>
    <mergeCell ref="C44:D44"/>
    <mergeCell ref="A41:B41"/>
    <mergeCell ref="C41:D41"/>
    <mergeCell ref="A42:B42"/>
    <mergeCell ref="C42:D42"/>
    <mergeCell ref="A39:B39"/>
    <mergeCell ref="C39:D39"/>
    <mergeCell ref="A40:B40"/>
    <mergeCell ref="C40:D40"/>
    <mergeCell ref="A61:B61"/>
    <mergeCell ref="C61:D61"/>
    <mergeCell ref="A62:B62"/>
    <mergeCell ref="C62:D62"/>
    <mergeCell ref="A59:B59"/>
    <mergeCell ref="C59:D59"/>
    <mergeCell ref="A60:B60"/>
    <mergeCell ref="C60:D60"/>
    <mergeCell ref="A57:B57"/>
    <mergeCell ref="C57:D57"/>
    <mergeCell ref="A58:B58"/>
    <mergeCell ref="C58:D58"/>
    <mergeCell ref="A55:B55"/>
    <mergeCell ref="C55:D55"/>
    <mergeCell ref="A56:B56"/>
    <mergeCell ref="C56:D56"/>
    <mergeCell ref="A53:B53"/>
    <mergeCell ref="C53:D53"/>
    <mergeCell ref="A54:B54"/>
    <mergeCell ref="C54:D54"/>
    <mergeCell ref="A72:B72"/>
    <mergeCell ref="C72:D72"/>
    <mergeCell ref="A73:B73"/>
    <mergeCell ref="C73:D73"/>
    <mergeCell ref="A70:B70"/>
    <mergeCell ref="C70:D70"/>
    <mergeCell ref="A71:B71"/>
    <mergeCell ref="C71:D71"/>
    <mergeCell ref="A67:B67"/>
    <mergeCell ref="C67:D67"/>
    <mergeCell ref="A69:B69"/>
    <mergeCell ref="C69:D69"/>
    <mergeCell ref="A65:B65"/>
    <mergeCell ref="C65:D65"/>
    <mergeCell ref="A66:B66"/>
    <mergeCell ref="C66:D66"/>
    <mergeCell ref="A63:B63"/>
    <mergeCell ref="C63:D63"/>
    <mergeCell ref="A64:B64"/>
    <mergeCell ref="C64:D64"/>
    <mergeCell ref="A68:B68"/>
    <mergeCell ref="C68:D68"/>
    <mergeCell ref="A82:B82"/>
    <mergeCell ref="C82:D82"/>
    <mergeCell ref="A83:B83"/>
    <mergeCell ref="C83:D83"/>
    <mergeCell ref="A80:B80"/>
    <mergeCell ref="C80:D80"/>
    <mergeCell ref="A81:B81"/>
    <mergeCell ref="C81:D81"/>
    <mergeCell ref="A78:B78"/>
    <mergeCell ref="C78:D78"/>
    <mergeCell ref="A79:B79"/>
    <mergeCell ref="C79:D79"/>
    <mergeCell ref="A76:B76"/>
    <mergeCell ref="C76:D76"/>
    <mergeCell ref="A77:B77"/>
    <mergeCell ref="C77:D77"/>
    <mergeCell ref="A74:B74"/>
    <mergeCell ref="C74:D74"/>
    <mergeCell ref="A75:B75"/>
    <mergeCell ref="C75:D75"/>
    <mergeCell ref="A93:B93"/>
    <mergeCell ref="C93:D93"/>
    <mergeCell ref="A94:B94"/>
    <mergeCell ref="C94:D94"/>
    <mergeCell ref="A91:B91"/>
    <mergeCell ref="C91:D91"/>
    <mergeCell ref="A92:B92"/>
    <mergeCell ref="C92:D92"/>
    <mergeCell ref="A89:B89"/>
    <mergeCell ref="C89:D89"/>
    <mergeCell ref="A90:B90"/>
    <mergeCell ref="C90:D90"/>
    <mergeCell ref="A86:B86"/>
    <mergeCell ref="C86:D86"/>
    <mergeCell ref="A87:B87"/>
    <mergeCell ref="C87:D87"/>
    <mergeCell ref="A84:B84"/>
    <mergeCell ref="C84:D84"/>
    <mergeCell ref="A85:B85"/>
    <mergeCell ref="C85:D85"/>
    <mergeCell ref="A103:B103"/>
    <mergeCell ref="C103:D103"/>
    <mergeCell ref="A104:B104"/>
    <mergeCell ref="C104:D104"/>
    <mergeCell ref="A101:B101"/>
    <mergeCell ref="C101:D101"/>
    <mergeCell ref="A102:B102"/>
    <mergeCell ref="C102:D102"/>
    <mergeCell ref="A99:B99"/>
    <mergeCell ref="C99:D99"/>
    <mergeCell ref="A100:B100"/>
    <mergeCell ref="C100:D100"/>
    <mergeCell ref="A97:B97"/>
    <mergeCell ref="C97:D97"/>
    <mergeCell ref="A98:B98"/>
    <mergeCell ref="C98:D98"/>
    <mergeCell ref="A95:B95"/>
    <mergeCell ref="C95:D95"/>
    <mergeCell ref="A96:B96"/>
    <mergeCell ref="C96:D96"/>
    <mergeCell ref="A113:B113"/>
    <mergeCell ref="C113:D113"/>
    <mergeCell ref="A114:B114"/>
    <mergeCell ref="C114:D114"/>
    <mergeCell ref="A111:B111"/>
    <mergeCell ref="C111:D111"/>
    <mergeCell ref="A112:B112"/>
    <mergeCell ref="C112:D112"/>
    <mergeCell ref="A109:B109"/>
    <mergeCell ref="C109:D109"/>
    <mergeCell ref="A110:B110"/>
    <mergeCell ref="C110:D110"/>
    <mergeCell ref="A107:B107"/>
    <mergeCell ref="C107:D107"/>
    <mergeCell ref="A108:B108"/>
    <mergeCell ref="C108:D108"/>
    <mergeCell ref="A105:B105"/>
    <mergeCell ref="C105:D105"/>
    <mergeCell ref="A106:B106"/>
    <mergeCell ref="C106:D106"/>
    <mergeCell ref="A123:B123"/>
    <mergeCell ref="C123:D123"/>
    <mergeCell ref="A124:B124"/>
    <mergeCell ref="C124:D124"/>
    <mergeCell ref="A121:B121"/>
    <mergeCell ref="C121:D121"/>
    <mergeCell ref="A122:B122"/>
    <mergeCell ref="C122:D122"/>
    <mergeCell ref="A119:B119"/>
    <mergeCell ref="C119:D119"/>
    <mergeCell ref="A120:B120"/>
    <mergeCell ref="C120:D120"/>
    <mergeCell ref="A117:B117"/>
    <mergeCell ref="C117:D117"/>
    <mergeCell ref="A118:B118"/>
    <mergeCell ref="C118:D118"/>
    <mergeCell ref="A115:B115"/>
    <mergeCell ref="C115:D115"/>
    <mergeCell ref="A116:B116"/>
    <mergeCell ref="C116:D116"/>
    <mergeCell ref="A133:B133"/>
    <mergeCell ref="C133:D133"/>
    <mergeCell ref="A134:B134"/>
    <mergeCell ref="C134:D134"/>
    <mergeCell ref="A131:B131"/>
    <mergeCell ref="C131:D131"/>
    <mergeCell ref="A132:B132"/>
    <mergeCell ref="C132:D132"/>
    <mergeCell ref="A129:B129"/>
    <mergeCell ref="C129:D129"/>
    <mergeCell ref="A130:B130"/>
    <mergeCell ref="C130:D130"/>
    <mergeCell ref="A127:B127"/>
    <mergeCell ref="C127:D127"/>
    <mergeCell ref="A128:B128"/>
    <mergeCell ref="C128:D128"/>
    <mergeCell ref="A125:B125"/>
    <mergeCell ref="C125:D125"/>
    <mergeCell ref="A126:B126"/>
    <mergeCell ref="C126:D126"/>
    <mergeCell ref="A144:B144"/>
    <mergeCell ref="C144:D144"/>
    <mergeCell ref="A145:B145"/>
    <mergeCell ref="C145:D145"/>
    <mergeCell ref="A141:B141"/>
    <mergeCell ref="C141:D141"/>
    <mergeCell ref="A143:B143"/>
    <mergeCell ref="C143:D143"/>
    <mergeCell ref="A139:B139"/>
    <mergeCell ref="C139:D139"/>
    <mergeCell ref="A140:B140"/>
    <mergeCell ref="C140:D140"/>
    <mergeCell ref="A137:B137"/>
    <mergeCell ref="C137:D137"/>
    <mergeCell ref="A138:B138"/>
    <mergeCell ref="C138:D138"/>
    <mergeCell ref="A135:B135"/>
    <mergeCell ref="C135:D135"/>
    <mergeCell ref="A136:B136"/>
    <mergeCell ref="C136:D136"/>
    <mergeCell ref="A153:B153"/>
    <mergeCell ref="C153:D153"/>
    <mergeCell ref="A154:B154"/>
    <mergeCell ref="C154:D154"/>
    <mergeCell ref="A152:B152"/>
    <mergeCell ref="C152:D152"/>
    <mergeCell ref="A150:B150"/>
    <mergeCell ref="C150:D150"/>
    <mergeCell ref="A151:B151"/>
    <mergeCell ref="C151:D151"/>
    <mergeCell ref="A148:B148"/>
    <mergeCell ref="C148:D148"/>
    <mergeCell ref="A149:B149"/>
    <mergeCell ref="C149:D149"/>
    <mergeCell ref="A146:B146"/>
    <mergeCell ref="C146:D146"/>
    <mergeCell ref="A147:B147"/>
    <mergeCell ref="C147:D147"/>
    <mergeCell ref="A168:B168"/>
    <mergeCell ref="C168:D168"/>
    <mergeCell ref="A169:B169"/>
    <mergeCell ref="C169:D169"/>
    <mergeCell ref="A166:B166"/>
    <mergeCell ref="C166:D166"/>
    <mergeCell ref="A167:B167"/>
    <mergeCell ref="C167:D167"/>
    <mergeCell ref="A164:B164"/>
    <mergeCell ref="C164:D164"/>
    <mergeCell ref="A165:B165"/>
    <mergeCell ref="C165:D165"/>
    <mergeCell ref="A158:B158"/>
    <mergeCell ref="C158:D158"/>
    <mergeCell ref="A163:B163"/>
    <mergeCell ref="C163:D163"/>
    <mergeCell ref="A155:B155"/>
    <mergeCell ref="C155:D155"/>
    <mergeCell ref="A157:B157"/>
    <mergeCell ref="C157:D157"/>
    <mergeCell ref="A161:B161"/>
    <mergeCell ref="A162:B162"/>
    <mergeCell ref="A156:B156"/>
    <mergeCell ref="A159:B159"/>
    <mergeCell ref="A160:B160"/>
    <mergeCell ref="A178:B178"/>
    <mergeCell ref="C178:D178"/>
    <mergeCell ref="A179:B179"/>
    <mergeCell ref="C179:D179"/>
    <mergeCell ref="A176:B176"/>
    <mergeCell ref="C176:D176"/>
    <mergeCell ref="A177:B177"/>
    <mergeCell ref="C177:D177"/>
    <mergeCell ref="A174:B174"/>
    <mergeCell ref="C174:D174"/>
    <mergeCell ref="A175:B175"/>
    <mergeCell ref="C175:D175"/>
    <mergeCell ref="A172:B172"/>
    <mergeCell ref="C172:D172"/>
    <mergeCell ref="A173:B173"/>
    <mergeCell ref="C173:D173"/>
    <mergeCell ref="A170:B170"/>
    <mergeCell ref="C170:D170"/>
    <mergeCell ref="A171:B171"/>
    <mergeCell ref="C171:D171"/>
    <mergeCell ref="A188:B188"/>
    <mergeCell ref="C188:D188"/>
    <mergeCell ref="A189:B189"/>
    <mergeCell ref="C189:D189"/>
    <mergeCell ref="A186:B186"/>
    <mergeCell ref="C186:D186"/>
    <mergeCell ref="A187:B187"/>
    <mergeCell ref="C187:D187"/>
    <mergeCell ref="A184:B184"/>
    <mergeCell ref="C184:D184"/>
    <mergeCell ref="A185:B185"/>
    <mergeCell ref="C185:D185"/>
    <mergeCell ref="A182:B182"/>
    <mergeCell ref="C182:D182"/>
    <mergeCell ref="A183:B183"/>
    <mergeCell ref="C183:D183"/>
    <mergeCell ref="A180:B180"/>
    <mergeCell ref="C180:D180"/>
    <mergeCell ref="A181:B181"/>
    <mergeCell ref="C181:D181"/>
    <mergeCell ref="A198:B198"/>
    <mergeCell ref="C198:D198"/>
    <mergeCell ref="A199:B199"/>
    <mergeCell ref="C199:D199"/>
    <mergeCell ref="A196:B196"/>
    <mergeCell ref="C196:D196"/>
    <mergeCell ref="A197:B197"/>
    <mergeCell ref="C197:D197"/>
    <mergeCell ref="A194:B194"/>
    <mergeCell ref="C194:D194"/>
    <mergeCell ref="A195:B195"/>
    <mergeCell ref="C195:D195"/>
    <mergeCell ref="A192:B192"/>
    <mergeCell ref="C192:D192"/>
    <mergeCell ref="A193:B193"/>
    <mergeCell ref="C193:D193"/>
    <mergeCell ref="A190:B190"/>
    <mergeCell ref="C190:D190"/>
    <mergeCell ref="A191:B191"/>
    <mergeCell ref="C191:D191"/>
    <mergeCell ref="A208:B208"/>
    <mergeCell ref="C208:D208"/>
    <mergeCell ref="A209:B209"/>
    <mergeCell ref="C209:D209"/>
    <mergeCell ref="A206:B206"/>
    <mergeCell ref="C206:D206"/>
    <mergeCell ref="A207:B207"/>
    <mergeCell ref="C207:D207"/>
    <mergeCell ref="A204:B204"/>
    <mergeCell ref="C204:D204"/>
    <mergeCell ref="A205:B205"/>
    <mergeCell ref="C205:D205"/>
    <mergeCell ref="A202:B202"/>
    <mergeCell ref="C202:D202"/>
    <mergeCell ref="A203:B203"/>
    <mergeCell ref="C203:D203"/>
    <mergeCell ref="A200:B200"/>
    <mergeCell ref="C200:D200"/>
    <mergeCell ref="A201:B201"/>
    <mergeCell ref="C201:D201"/>
    <mergeCell ref="A218:B218"/>
    <mergeCell ref="C218:D218"/>
    <mergeCell ref="A219:B219"/>
    <mergeCell ref="C219:D219"/>
    <mergeCell ref="A216:B216"/>
    <mergeCell ref="C216:D216"/>
    <mergeCell ref="A217:B217"/>
    <mergeCell ref="C217:D217"/>
    <mergeCell ref="A214:B214"/>
    <mergeCell ref="C214:D214"/>
    <mergeCell ref="A215:B215"/>
    <mergeCell ref="C215:D215"/>
    <mergeCell ref="A212:B212"/>
    <mergeCell ref="C212:D212"/>
    <mergeCell ref="A213:B213"/>
    <mergeCell ref="C213:D213"/>
    <mergeCell ref="A210:B210"/>
    <mergeCell ref="C210:D210"/>
    <mergeCell ref="A211:B211"/>
    <mergeCell ref="C211:D211"/>
    <mergeCell ref="A228:B228"/>
    <mergeCell ref="C228:D228"/>
    <mergeCell ref="A229:B229"/>
    <mergeCell ref="C229:D229"/>
    <mergeCell ref="A226:B226"/>
    <mergeCell ref="C226:D226"/>
    <mergeCell ref="A227:B227"/>
    <mergeCell ref="C227:D227"/>
    <mergeCell ref="A224:B224"/>
    <mergeCell ref="C224:D224"/>
    <mergeCell ref="A225:B225"/>
    <mergeCell ref="C225:D225"/>
    <mergeCell ref="A222:B222"/>
    <mergeCell ref="C222:D222"/>
    <mergeCell ref="A223:B223"/>
    <mergeCell ref="C223:D223"/>
    <mergeCell ref="A220:B220"/>
    <mergeCell ref="C220:D220"/>
    <mergeCell ref="A221:B221"/>
    <mergeCell ref="C221:D221"/>
    <mergeCell ref="A238:B238"/>
    <mergeCell ref="C238:D238"/>
    <mergeCell ref="A239:B239"/>
    <mergeCell ref="C239:D239"/>
    <mergeCell ref="A236:B236"/>
    <mergeCell ref="C236:D236"/>
    <mergeCell ref="A237:B237"/>
    <mergeCell ref="C237:D237"/>
    <mergeCell ref="A234:B234"/>
    <mergeCell ref="C234:D234"/>
    <mergeCell ref="A235:B235"/>
    <mergeCell ref="C235:D235"/>
    <mergeCell ref="A232:B232"/>
    <mergeCell ref="C232:D232"/>
    <mergeCell ref="A233:B233"/>
    <mergeCell ref="C233:D233"/>
    <mergeCell ref="A230:B230"/>
    <mergeCell ref="C230:D230"/>
    <mergeCell ref="A231:B231"/>
    <mergeCell ref="C231:D231"/>
    <mergeCell ref="A248:B248"/>
    <mergeCell ref="C248:D248"/>
    <mergeCell ref="A249:B249"/>
    <mergeCell ref="C249:D249"/>
    <mergeCell ref="A246:B246"/>
    <mergeCell ref="C246:D246"/>
    <mergeCell ref="A247:B247"/>
    <mergeCell ref="C247:D247"/>
    <mergeCell ref="A244:B244"/>
    <mergeCell ref="C244:D244"/>
    <mergeCell ref="A245:B245"/>
    <mergeCell ref="C245:D245"/>
    <mergeCell ref="A242:B242"/>
    <mergeCell ref="C242:D242"/>
    <mergeCell ref="A243:B243"/>
    <mergeCell ref="C243:D243"/>
    <mergeCell ref="A240:B240"/>
    <mergeCell ref="C240:D240"/>
    <mergeCell ref="A241:B241"/>
    <mergeCell ref="C241:D241"/>
    <mergeCell ref="A258:B258"/>
    <mergeCell ref="C258:D258"/>
    <mergeCell ref="A259:B259"/>
    <mergeCell ref="C259:D259"/>
    <mergeCell ref="A256:B256"/>
    <mergeCell ref="C256:D256"/>
    <mergeCell ref="A257:B257"/>
    <mergeCell ref="C257:D257"/>
    <mergeCell ref="A254:B254"/>
    <mergeCell ref="C254:D254"/>
    <mergeCell ref="A255:B255"/>
    <mergeCell ref="C255:D255"/>
    <mergeCell ref="A252:B252"/>
    <mergeCell ref="C252:D252"/>
    <mergeCell ref="A253:B253"/>
    <mergeCell ref="C253:D253"/>
    <mergeCell ref="A250:B250"/>
    <mergeCell ref="C250:D250"/>
    <mergeCell ref="A251:B251"/>
    <mergeCell ref="C251:D251"/>
    <mergeCell ref="A268:B268"/>
    <mergeCell ref="C268:D268"/>
    <mergeCell ref="A269:B269"/>
    <mergeCell ref="C269:D269"/>
    <mergeCell ref="A266:B266"/>
    <mergeCell ref="C266:D266"/>
    <mergeCell ref="A267:B267"/>
    <mergeCell ref="C267:D267"/>
    <mergeCell ref="A264:B264"/>
    <mergeCell ref="C264:D264"/>
    <mergeCell ref="A265:B265"/>
    <mergeCell ref="C265:D265"/>
    <mergeCell ref="A262:B262"/>
    <mergeCell ref="C262:D262"/>
    <mergeCell ref="A263:B263"/>
    <mergeCell ref="C263:D263"/>
    <mergeCell ref="A260:B260"/>
    <mergeCell ref="C260:D260"/>
    <mergeCell ref="A261:B261"/>
    <mergeCell ref="C261:D261"/>
    <mergeCell ref="A270:B270"/>
    <mergeCell ref="C270:D270"/>
    <mergeCell ref="A271:B271"/>
    <mergeCell ref="C271:D271"/>
    <mergeCell ref="A282:B282"/>
    <mergeCell ref="C282:D282"/>
    <mergeCell ref="E282:F282"/>
    <mergeCell ref="A283:B283"/>
    <mergeCell ref="C283:D283"/>
    <mergeCell ref="E283:F283"/>
    <mergeCell ref="A280:B280"/>
    <mergeCell ref="C280:D280"/>
    <mergeCell ref="E280:F280"/>
    <mergeCell ref="A281:B281"/>
    <mergeCell ref="C281:D281"/>
    <mergeCell ref="E281:F281"/>
    <mergeCell ref="A278:B278"/>
    <mergeCell ref="C278:D278"/>
    <mergeCell ref="E278:F278"/>
    <mergeCell ref="A274:B274"/>
    <mergeCell ref="C274:D274"/>
    <mergeCell ref="A277:B277"/>
    <mergeCell ref="C277:D277"/>
    <mergeCell ref="E277:F277"/>
    <mergeCell ref="A272:B272"/>
    <mergeCell ref="C272:D272"/>
    <mergeCell ref="A273:B273"/>
    <mergeCell ref="C273:D273"/>
    <mergeCell ref="A279:B279"/>
    <mergeCell ref="C279:D279"/>
    <mergeCell ref="E279:F279"/>
    <mergeCell ref="A275:B275"/>
    <mergeCell ref="A288:B288"/>
    <mergeCell ref="C288:D288"/>
    <mergeCell ref="E288:F288"/>
    <mergeCell ref="A289:B289"/>
    <mergeCell ref="C289:D289"/>
    <mergeCell ref="E289:F289"/>
    <mergeCell ref="A286:B286"/>
    <mergeCell ref="C286:D286"/>
    <mergeCell ref="E286:F286"/>
    <mergeCell ref="A287:B287"/>
    <mergeCell ref="C287:D287"/>
    <mergeCell ref="E287:F287"/>
    <mergeCell ref="A284:B284"/>
    <mergeCell ref="C284:D284"/>
    <mergeCell ref="E284:F284"/>
    <mergeCell ref="A285:B285"/>
    <mergeCell ref="C285:D285"/>
    <mergeCell ref="E285:F285"/>
    <mergeCell ref="A294:B294"/>
    <mergeCell ref="C294:D294"/>
    <mergeCell ref="E294:F294"/>
    <mergeCell ref="A295:B295"/>
    <mergeCell ref="C295:D295"/>
    <mergeCell ref="E295:F295"/>
    <mergeCell ref="A292:B292"/>
    <mergeCell ref="C292:D292"/>
    <mergeCell ref="E292:F292"/>
    <mergeCell ref="A293:B293"/>
    <mergeCell ref="C293:D293"/>
    <mergeCell ref="E293:F293"/>
    <mergeCell ref="A290:B290"/>
    <mergeCell ref="C290:D290"/>
    <mergeCell ref="E290:F290"/>
    <mergeCell ref="A291:B291"/>
    <mergeCell ref="C291:D291"/>
    <mergeCell ref="E291:F291"/>
    <mergeCell ref="A300:B300"/>
    <mergeCell ref="C300:D300"/>
    <mergeCell ref="E300:F300"/>
    <mergeCell ref="A301:B301"/>
    <mergeCell ref="C301:D301"/>
    <mergeCell ref="E301:F301"/>
    <mergeCell ref="A298:B298"/>
    <mergeCell ref="C298:D298"/>
    <mergeCell ref="E298:F298"/>
    <mergeCell ref="A299:B299"/>
    <mergeCell ref="C299:D299"/>
    <mergeCell ref="E299:F299"/>
    <mergeCell ref="A296:B296"/>
    <mergeCell ref="C296:D296"/>
    <mergeCell ref="E296:F296"/>
    <mergeCell ref="A297:B297"/>
    <mergeCell ref="C297:D297"/>
    <mergeCell ref="E297:F297"/>
    <mergeCell ref="A306:B306"/>
    <mergeCell ref="C306:D306"/>
    <mergeCell ref="E306:F306"/>
    <mergeCell ref="A307:B307"/>
    <mergeCell ref="C307:D307"/>
    <mergeCell ref="E307:F307"/>
    <mergeCell ref="A304:B304"/>
    <mergeCell ref="C304:D304"/>
    <mergeCell ref="E304:F304"/>
    <mergeCell ref="A305:B305"/>
    <mergeCell ref="C305:D305"/>
    <mergeCell ref="E305:F305"/>
    <mergeCell ref="A302:B302"/>
    <mergeCell ref="C302:D302"/>
    <mergeCell ref="E302:F302"/>
    <mergeCell ref="A303:B303"/>
    <mergeCell ref="C303:D303"/>
    <mergeCell ref="E303:F303"/>
    <mergeCell ref="A312:B312"/>
    <mergeCell ref="C312:D312"/>
    <mergeCell ref="E312:F312"/>
    <mergeCell ref="A313:B313"/>
    <mergeCell ref="C313:D313"/>
    <mergeCell ref="E313:F313"/>
    <mergeCell ref="A310:B310"/>
    <mergeCell ref="C310:D310"/>
    <mergeCell ref="E310:F310"/>
    <mergeCell ref="A311:B311"/>
    <mergeCell ref="C311:D311"/>
    <mergeCell ref="E311:F311"/>
    <mergeCell ref="A308:B308"/>
    <mergeCell ref="C308:D308"/>
    <mergeCell ref="E308:F308"/>
    <mergeCell ref="A309:B309"/>
    <mergeCell ref="C309:D309"/>
    <mergeCell ref="E309:F309"/>
    <mergeCell ref="A318:B318"/>
    <mergeCell ref="C318:D318"/>
    <mergeCell ref="E318:F318"/>
    <mergeCell ref="A319:B319"/>
    <mergeCell ref="C319:D319"/>
    <mergeCell ref="E319:F319"/>
    <mergeCell ref="A316:B316"/>
    <mergeCell ref="C316:D316"/>
    <mergeCell ref="E316:F316"/>
    <mergeCell ref="A317:B317"/>
    <mergeCell ref="C317:D317"/>
    <mergeCell ref="E317:F317"/>
    <mergeCell ref="A314:B314"/>
    <mergeCell ref="C314:D314"/>
    <mergeCell ref="E314:F314"/>
    <mergeCell ref="A315:B315"/>
    <mergeCell ref="C315:D315"/>
    <mergeCell ref="E315:F315"/>
    <mergeCell ref="A324:B324"/>
    <mergeCell ref="C324:D324"/>
    <mergeCell ref="E324:F324"/>
    <mergeCell ref="A325:B325"/>
    <mergeCell ref="C325:D325"/>
    <mergeCell ref="E325:F325"/>
    <mergeCell ref="A322:B322"/>
    <mergeCell ref="C322:D322"/>
    <mergeCell ref="E322:F322"/>
    <mergeCell ref="A323:B323"/>
    <mergeCell ref="C323:D323"/>
    <mergeCell ref="E323:F323"/>
    <mergeCell ref="A320:B320"/>
    <mergeCell ref="C320:D320"/>
    <mergeCell ref="E320:F320"/>
    <mergeCell ref="A321:B321"/>
    <mergeCell ref="C321:D321"/>
    <mergeCell ref="E321:F321"/>
    <mergeCell ref="A330:B330"/>
    <mergeCell ref="C330:D330"/>
    <mergeCell ref="E330:F330"/>
    <mergeCell ref="A331:B331"/>
    <mergeCell ref="C331:D331"/>
    <mergeCell ref="E331:F331"/>
    <mergeCell ref="A328:B328"/>
    <mergeCell ref="C328:D328"/>
    <mergeCell ref="E328:F328"/>
    <mergeCell ref="A329:B329"/>
    <mergeCell ref="C329:D329"/>
    <mergeCell ref="E329:F329"/>
    <mergeCell ref="A326:B326"/>
    <mergeCell ref="C326:D326"/>
    <mergeCell ref="E326:F326"/>
    <mergeCell ref="A327:B327"/>
    <mergeCell ref="C327:D327"/>
    <mergeCell ref="E327:F327"/>
    <mergeCell ref="A336:B336"/>
    <mergeCell ref="C336:D336"/>
    <mergeCell ref="E336:F336"/>
    <mergeCell ref="A334:B334"/>
    <mergeCell ref="C337:D337"/>
    <mergeCell ref="E337:F337"/>
    <mergeCell ref="C334:D334"/>
    <mergeCell ref="E334:F334"/>
    <mergeCell ref="A335:B335"/>
    <mergeCell ref="C335:D335"/>
    <mergeCell ref="E335:F335"/>
    <mergeCell ref="A332:B332"/>
    <mergeCell ref="C332:D332"/>
    <mergeCell ref="E332:F332"/>
    <mergeCell ref="C344:D344"/>
    <mergeCell ref="E344:F344"/>
    <mergeCell ref="A333:B333"/>
    <mergeCell ref="C333:D333"/>
    <mergeCell ref="E333:F333"/>
    <mergeCell ref="A342:B342"/>
    <mergeCell ref="C342:D342"/>
    <mergeCell ref="E342:F342"/>
    <mergeCell ref="A343:B343"/>
    <mergeCell ref="C343:D343"/>
    <mergeCell ref="E343:F343"/>
    <mergeCell ref="A340:B340"/>
    <mergeCell ref="C340:D340"/>
    <mergeCell ref="E340:F340"/>
    <mergeCell ref="A341:B341"/>
    <mergeCell ref="C341:D341"/>
    <mergeCell ref="E341:F341"/>
    <mergeCell ref="A338:B338"/>
    <mergeCell ref="C338:D338"/>
    <mergeCell ref="E338:F338"/>
    <mergeCell ref="A351:B351"/>
    <mergeCell ref="C351:D351"/>
    <mergeCell ref="E351:F351"/>
    <mergeCell ref="A352:B352"/>
    <mergeCell ref="C352:D352"/>
    <mergeCell ref="E352:F352"/>
    <mergeCell ref="A353:B353"/>
    <mergeCell ref="C353:D353"/>
    <mergeCell ref="E353:F353"/>
    <mergeCell ref="A345:B345"/>
    <mergeCell ref="C345:D345"/>
    <mergeCell ref="E345:F345"/>
    <mergeCell ref="A337:B337"/>
    <mergeCell ref="A350:B350"/>
    <mergeCell ref="C350:D350"/>
    <mergeCell ref="E350:F350"/>
    <mergeCell ref="A339:B339"/>
    <mergeCell ref="C339:D339"/>
    <mergeCell ref="E339:F339"/>
    <mergeCell ref="A348:B348"/>
    <mergeCell ref="C348:D348"/>
    <mergeCell ref="E348:F348"/>
    <mergeCell ref="A349:B349"/>
    <mergeCell ref="C349:D349"/>
    <mergeCell ref="E349:F349"/>
    <mergeCell ref="A346:B346"/>
    <mergeCell ref="C346:D346"/>
    <mergeCell ref="E346:F346"/>
    <mergeCell ref="A347:B347"/>
    <mergeCell ref="C347:D347"/>
    <mergeCell ref="E347:F347"/>
    <mergeCell ref="A344:B344"/>
    <mergeCell ref="A357:B357"/>
    <mergeCell ref="C357:D357"/>
    <mergeCell ref="E357:F357"/>
    <mergeCell ref="A358:B358"/>
    <mergeCell ref="C358:D358"/>
    <mergeCell ref="E358:F358"/>
    <mergeCell ref="A359:B359"/>
    <mergeCell ref="C359:D359"/>
    <mergeCell ref="E359:F359"/>
    <mergeCell ref="A354:B354"/>
    <mergeCell ref="C354:D354"/>
    <mergeCell ref="E354:F354"/>
    <mergeCell ref="A355:B355"/>
    <mergeCell ref="C355:D355"/>
    <mergeCell ref="E355:F355"/>
    <mergeCell ref="A356:B356"/>
    <mergeCell ref="C356:D356"/>
    <mergeCell ref="E356:F356"/>
    <mergeCell ref="A363:B363"/>
    <mergeCell ref="C363:D363"/>
    <mergeCell ref="E363:F363"/>
    <mergeCell ref="A364:B364"/>
    <mergeCell ref="C364:D364"/>
    <mergeCell ref="E364:F364"/>
    <mergeCell ref="A365:B365"/>
    <mergeCell ref="C365:D365"/>
    <mergeCell ref="E365:F365"/>
    <mergeCell ref="A360:B360"/>
    <mergeCell ref="C360:D360"/>
    <mergeCell ref="E360:F360"/>
    <mergeCell ref="A361:B361"/>
    <mergeCell ref="C361:D361"/>
    <mergeCell ref="E361:F361"/>
    <mergeCell ref="A362:B362"/>
    <mergeCell ref="C362:D362"/>
    <mergeCell ref="E362:F362"/>
    <mergeCell ref="A369:B369"/>
    <mergeCell ref="C369:D369"/>
    <mergeCell ref="E369:F369"/>
    <mergeCell ref="A370:B370"/>
    <mergeCell ref="C370:D370"/>
    <mergeCell ref="E370:F370"/>
    <mergeCell ref="A371:B371"/>
    <mergeCell ref="C371:D371"/>
    <mergeCell ref="E371:F371"/>
    <mergeCell ref="A366:B366"/>
    <mergeCell ref="C366:D366"/>
    <mergeCell ref="E366:F366"/>
    <mergeCell ref="A367:B367"/>
    <mergeCell ref="C367:D367"/>
    <mergeCell ref="E367:F367"/>
    <mergeCell ref="A368:B368"/>
    <mergeCell ref="C368:D368"/>
    <mergeCell ref="E368:F368"/>
    <mergeCell ref="A375:B375"/>
    <mergeCell ref="C375:D375"/>
    <mergeCell ref="E375:F375"/>
    <mergeCell ref="A376:B376"/>
    <mergeCell ref="C376:D376"/>
    <mergeCell ref="E376:F376"/>
    <mergeCell ref="A377:B377"/>
    <mergeCell ref="C377:D377"/>
    <mergeCell ref="E377:F377"/>
    <mergeCell ref="A372:B372"/>
    <mergeCell ref="C372:D372"/>
    <mergeCell ref="E372:F372"/>
    <mergeCell ref="A373:B373"/>
    <mergeCell ref="C373:D373"/>
    <mergeCell ref="E373:F373"/>
    <mergeCell ref="A374:B374"/>
    <mergeCell ref="C374:D374"/>
    <mergeCell ref="E374:F374"/>
    <mergeCell ref="A381:B381"/>
    <mergeCell ref="C381:D381"/>
    <mergeCell ref="E381:F381"/>
    <mergeCell ref="A382:B382"/>
    <mergeCell ref="C382:D382"/>
    <mergeCell ref="E382:F382"/>
    <mergeCell ref="A383:B383"/>
    <mergeCell ref="C383:D383"/>
    <mergeCell ref="E383:F383"/>
    <mergeCell ref="A378:B378"/>
    <mergeCell ref="C378:D378"/>
    <mergeCell ref="E378:F378"/>
    <mergeCell ref="A379:B379"/>
    <mergeCell ref="C379:D379"/>
    <mergeCell ref="E379:F379"/>
    <mergeCell ref="A380:B380"/>
    <mergeCell ref="C380:D380"/>
    <mergeCell ref="E380:F380"/>
    <mergeCell ref="A387:B387"/>
    <mergeCell ref="C387:D387"/>
    <mergeCell ref="E387:F387"/>
    <mergeCell ref="A388:B388"/>
    <mergeCell ref="C388:D388"/>
    <mergeCell ref="E388:F388"/>
    <mergeCell ref="A389:B389"/>
    <mergeCell ref="C389:D389"/>
    <mergeCell ref="E389:F389"/>
    <mergeCell ref="A384:B384"/>
    <mergeCell ref="C384:D384"/>
    <mergeCell ref="E384:F384"/>
    <mergeCell ref="A385:B385"/>
    <mergeCell ref="C385:D385"/>
    <mergeCell ref="E385:F385"/>
    <mergeCell ref="A386:B386"/>
    <mergeCell ref="C386:D386"/>
    <mergeCell ref="E386:F386"/>
    <mergeCell ref="A393:B393"/>
    <mergeCell ref="C393:D393"/>
    <mergeCell ref="E393:F393"/>
    <mergeCell ref="A394:B394"/>
    <mergeCell ref="C394:D394"/>
    <mergeCell ref="E394:F394"/>
    <mergeCell ref="A395:B395"/>
    <mergeCell ref="C395:D395"/>
    <mergeCell ref="E395:F395"/>
    <mergeCell ref="A390:B390"/>
    <mergeCell ref="C390:D390"/>
    <mergeCell ref="E390:F390"/>
    <mergeCell ref="A391:B391"/>
    <mergeCell ref="C391:D391"/>
    <mergeCell ref="E391:F391"/>
    <mergeCell ref="A392:B392"/>
    <mergeCell ref="C392:D392"/>
    <mergeCell ref="E392:F392"/>
    <mergeCell ref="A399:B399"/>
    <mergeCell ref="C399:D399"/>
    <mergeCell ref="E399:F399"/>
    <mergeCell ref="A400:B400"/>
    <mergeCell ref="C400:D400"/>
    <mergeCell ref="E400:F400"/>
    <mergeCell ref="A401:B401"/>
    <mergeCell ref="C401:D401"/>
    <mergeCell ref="E401:F401"/>
    <mergeCell ref="A396:B396"/>
    <mergeCell ref="C396:D396"/>
    <mergeCell ref="E396:F396"/>
    <mergeCell ref="A397:B397"/>
    <mergeCell ref="C397:D397"/>
    <mergeCell ref="E397:F397"/>
    <mergeCell ref="A398:B398"/>
    <mergeCell ref="C398:D398"/>
    <mergeCell ref="E398:F398"/>
    <mergeCell ref="A405:B405"/>
    <mergeCell ref="C405:D405"/>
    <mergeCell ref="E405:F405"/>
    <mergeCell ref="A406:B406"/>
    <mergeCell ref="C406:D406"/>
    <mergeCell ref="E406:F406"/>
    <mergeCell ref="A407:B407"/>
    <mergeCell ref="C407:D407"/>
    <mergeCell ref="E407:F407"/>
    <mergeCell ref="A402:B402"/>
    <mergeCell ref="C402:D402"/>
    <mergeCell ref="E402:F402"/>
    <mergeCell ref="A403:B403"/>
    <mergeCell ref="C403:D403"/>
    <mergeCell ref="E403:F403"/>
    <mergeCell ref="A404:B404"/>
    <mergeCell ref="C404:D404"/>
    <mergeCell ref="E404:F404"/>
    <mergeCell ref="A411:B411"/>
    <mergeCell ref="C411:D411"/>
    <mergeCell ref="E411:F411"/>
    <mergeCell ref="A412:B412"/>
    <mergeCell ref="C412:D412"/>
    <mergeCell ref="E412:F412"/>
    <mergeCell ref="A413:B413"/>
    <mergeCell ref="C413:D413"/>
    <mergeCell ref="E413:F413"/>
    <mergeCell ref="A408:B408"/>
    <mergeCell ref="C408:D408"/>
    <mergeCell ref="E408:F408"/>
    <mergeCell ref="A409:B409"/>
    <mergeCell ref="C409:D409"/>
    <mergeCell ref="E409:F409"/>
    <mergeCell ref="A410:B410"/>
    <mergeCell ref="C410:D410"/>
    <mergeCell ref="E410:F410"/>
    <mergeCell ref="A420:B420"/>
    <mergeCell ref="C420:D420"/>
    <mergeCell ref="A421:B421"/>
    <mergeCell ref="C421:D421"/>
    <mergeCell ref="A422:B422"/>
    <mergeCell ref="C422:D422"/>
    <mergeCell ref="A417:B417"/>
    <mergeCell ref="C417:D417"/>
    <mergeCell ref="A418:B418"/>
    <mergeCell ref="C418:D418"/>
    <mergeCell ref="A419:B419"/>
    <mergeCell ref="C419:D419"/>
    <mergeCell ref="A414:B414"/>
    <mergeCell ref="C414:D414"/>
    <mergeCell ref="A415:B415"/>
    <mergeCell ref="C415:D415"/>
    <mergeCell ref="A416:B416"/>
    <mergeCell ref="C416:D416"/>
    <mergeCell ref="A429:B429"/>
    <mergeCell ref="C429:D429"/>
    <mergeCell ref="A430:B430"/>
    <mergeCell ref="C430:D430"/>
    <mergeCell ref="A431:B431"/>
    <mergeCell ref="C431:D431"/>
    <mergeCell ref="A426:B426"/>
    <mergeCell ref="C426:D426"/>
    <mergeCell ref="A427:B427"/>
    <mergeCell ref="C427:D427"/>
    <mergeCell ref="A428:B428"/>
    <mergeCell ref="C428:D428"/>
    <mergeCell ref="A423:B423"/>
    <mergeCell ref="C423:D423"/>
    <mergeCell ref="A424:B424"/>
    <mergeCell ref="C424:D424"/>
    <mergeCell ref="A425:B425"/>
    <mergeCell ref="C425:D425"/>
    <mergeCell ref="A438:B438"/>
    <mergeCell ref="C438:D438"/>
    <mergeCell ref="A439:B439"/>
    <mergeCell ref="C439:D439"/>
    <mergeCell ref="A440:B440"/>
    <mergeCell ref="C440:D440"/>
    <mergeCell ref="A435:B435"/>
    <mergeCell ref="C435:D435"/>
    <mergeCell ref="A436:B436"/>
    <mergeCell ref="C436:D436"/>
    <mergeCell ref="A437:B437"/>
    <mergeCell ref="C437:D437"/>
    <mergeCell ref="A432:B432"/>
    <mergeCell ref="C432:D432"/>
    <mergeCell ref="A433:B433"/>
    <mergeCell ref="C433:D433"/>
    <mergeCell ref="A434:B434"/>
    <mergeCell ref="C434:D434"/>
    <mergeCell ref="A447:B447"/>
    <mergeCell ref="C447:D447"/>
    <mergeCell ref="A448:B448"/>
    <mergeCell ref="C448:D448"/>
    <mergeCell ref="A449:B449"/>
    <mergeCell ref="C449:D449"/>
    <mergeCell ref="A444:B444"/>
    <mergeCell ref="C444:D444"/>
    <mergeCell ref="A445:B445"/>
    <mergeCell ref="C445:D445"/>
    <mergeCell ref="A446:B446"/>
    <mergeCell ref="C446:D446"/>
    <mergeCell ref="A441:B441"/>
    <mergeCell ref="C441:D441"/>
    <mergeCell ref="A442:B442"/>
    <mergeCell ref="C442:D442"/>
    <mergeCell ref="A443:B443"/>
    <mergeCell ref="C443:D443"/>
    <mergeCell ref="A456:B456"/>
    <mergeCell ref="C456:D456"/>
    <mergeCell ref="A457:B457"/>
    <mergeCell ref="C457:D457"/>
    <mergeCell ref="A458:B458"/>
    <mergeCell ref="C458:D458"/>
    <mergeCell ref="A453:B453"/>
    <mergeCell ref="C453:D453"/>
    <mergeCell ref="A454:B454"/>
    <mergeCell ref="C454:D454"/>
    <mergeCell ref="A455:B455"/>
    <mergeCell ref="C455:D455"/>
    <mergeCell ref="A450:B450"/>
    <mergeCell ref="C450:D450"/>
    <mergeCell ref="A451:B451"/>
    <mergeCell ref="C451:D451"/>
    <mergeCell ref="A452:B452"/>
    <mergeCell ref="C452:D452"/>
    <mergeCell ref="A465:B465"/>
    <mergeCell ref="C465:D465"/>
    <mergeCell ref="A466:B466"/>
    <mergeCell ref="C466:D466"/>
    <mergeCell ref="A467:B467"/>
    <mergeCell ref="C467:D467"/>
    <mergeCell ref="A462:B462"/>
    <mergeCell ref="C462:D462"/>
    <mergeCell ref="A463:B463"/>
    <mergeCell ref="C463:D463"/>
    <mergeCell ref="A464:B464"/>
    <mergeCell ref="C464:D464"/>
    <mergeCell ref="A459:B459"/>
    <mergeCell ref="C459:D459"/>
    <mergeCell ref="A460:B460"/>
    <mergeCell ref="C460:D460"/>
    <mergeCell ref="A461:B461"/>
    <mergeCell ref="C461:D461"/>
    <mergeCell ref="A474:B474"/>
    <mergeCell ref="C474:D474"/>
    <mergeCell ref="A475:B475"/>
    <mergeCell ref="C475:D475"/>
    <mergeCell ref="A476:B476"/>
    <mergeCell ref="C476:D476"/>
    <mergeCell ref="A471:B471"/>
    <mergeCell ref="C471:D471"/>
    <mergeCell ref="A472:B472"/>
    <mergeCell ref="C472:D472"/>
    <mergeCell ref="A473:B473"/>
    <mergeCell ref="C473:D473"/>
    <mergeCell ref="A468:B468"/>
    <mergeCell ref="C468:D468"/>
    <mergeCell ref="A469:B469"/>
    <mergeCell ref="C469:D469"/>
    <mergeCell ref="A470:B470"/>
    <mergeCell ref="C470:D470"/>
    <mergeCell ref="A483:B483"/>
    <mergeCell ref="C483:D483"/>
    <mergeCell ref="A484:B484"/>
    <mergeCell ref="C484:D484"/>
    <mergeCell ref="A485:B485"/>
    <mergeCell ref="C485:D485"/>
    <mergeCell ref="A480:B480"/>
    <mergeCell ref="C480:D480"/>
    <mergeCell ref="A481:B481"/>
    <mergeCell ref="C481:D481"/>
    <mergeCell ref="A482:B482"/>
    <mergeCell ref="C482:D482"/>
    <mergeCell ref="A477:B477"/>
    <mergeCell ref="C477:D477"/>
    <mergeCell ref="A478:B478"/>
    <mergeCell ref="C478:D478"/>
    <mergeCell ref="A479:B479"/>
    <mergeCell ref="C479:D479"/>
    <mergeCell ref="A494:B494"/>
    <mergeCell ref="C494:D494"/>
    <mergeCell ref="A495:B495"/>
    <mergeCell ref="C495:D495"/>
    <mergeCell ref="A496:B496"/>
    <mergeCell ref="C496:D496"/>
    <mergeCell ref="A491:B491"/>
    <mergeCell ref="C491:D491"/>
    <mergeCell ref="A492:B492"/>
    <mergeCell ref="C492:D492"/>
    <mergeCell ref="A493:B493"/>
    <mergeCell ref="C493:D493"/>
    <mergeCell ref="A489:B489"/>
    <mergeCell ref="C489:D489"/>
    <mergeCell ref="A490:B490"/>
    <mergeCell ref="C490:D490"/>
    <mergeCell ref="A486:B486"/>
    <mergeCell ref="C486:D486"/>
    <mergeCell ref="A487:B487"/>
    <mergeCell ref="C487:D487"/>
    <mergeCell ref="A488:B488"/>
    <mergeCell ref="C488:D488"/>
    <mergeCell ref="A500:B500"/>
    <mergeCell ref="C500:D500"/>
    <mergeCell ref="H500:I500"/>
    <mergeCell ref="A501:B501"/>
    <mergeCell ref="C501:D501"/>
    <mergeCell ref="H501:I501"/>
    <mergeCell ref="A502:B502"/>
    <mergeCell ref="C502:D502"/>
    <mergeCell ref="H502:I502"/>
    <mergeCell ref="A497:B497"/>
    <mergeCell ref="C497:D497"/>
    <mergeCell ref="E497:F497"/>
    <mergeCell ref="H497:I497"/>
    <mergeCell ref="A498:B498"/>
    <mergeCell ref="C498:D498"/>
    <mergeCell ref="E498:F498"/>
    <mergeCell ref="H498:I498"/>
    <mergeCell ref="A499:B499"/>
    <mergeCell ref="C499:D499"/>
    <mergeCell ref="H499:I499"/>
    <mergeCell ref="A506:B506"/>
    <mergeCell ref="C506:D506"/>
    <mergeCell ref="H506:I506"/>
    <mergeCell ref="A507:B507"/>
    <mergeCell ref="C507:D507"/>
    <mergeCell ref="H507:I507"/>
    <mergeCell ref="A508:B508"/>
    <mergeCell ref="C508:D508"/>
    <mergeCell ref="H508:I508"/>
    <mergeCell ref="A503:B503"/>
    <mergeCell ref="C503:D503"/>
    <mergeCell ref="H503:I503"/>
    <mergeCell ref="A504:B504"/>
    <mergeCell ref="C504:D504"/>
    <mergeCell ref="H504:I504"/>
    <mergeCell ref="A505:B505"/>
    <mergeCell ref="C505:D505"/>
    <mergeCell ref="H505:I505"/>
    <mergeCell ref="A512:B512"/>
    <mergeCell ref="C512:D512"/>
    <mergeCell ref="H512:I512"/>
    <mergeCell ref="A513:B513"/>
    <mergeCell ref="C513:D513"/>
    <mergeCell ref="H513:I513"/>
    <mergeCell ref="A514:B514"/>
    <mergeCell ref="C514:D514"/>
    <mergeCell ref="H514:I514"/>
    <mergeCell ref="A509:B509"/>
    <mergeCell ref="C509:D509"/>
    <mergeCell ref="H509:I509"/>
    <mergeCell ref="A510:B510"/>
    <mergeCell ref="C510:D510"/>
    <mergeCell ref="H510:I510"/>
    <mergeCell ref="A511:B511"/>
    <mergeCell ref="C511:D511"/>
    <mergeCell ref="H511:I511"/>
    <mergeCell ref="A518:B518"/>
    <mergeCell ref="C518:D518"/>
    <mergeCell ref="E518:F518"/>
    <mergeCell ref="H518:I518"/>
    <mergeCell ref="A519:B519"/>
    <mergeCell ref="C519:D519"/>
    <mergeCell ref="E519:F519"/>
    <mergeCell ref="H519:I519"/>
    <mergeCell ref="A520:B520"/>
    <mergeCell ref="C520:D520"/>
    <mergeCell ref="E520:F520"/>
    <mergeCell ref="H520:I520"/>
    <mergeCell ref="A515:B515"/>
    <mergeCell ref="C515:D515"/>
    <mergeCell ref="H515:I515"/>
    <mergeCell ref="A516:B516"/>
    <mergeCell ref="C516:D516"/>
    <mergeCell ref="E516:F516"/>
    <mergeCell ref="H516:I516"/>
    <mergeCell ref="A517:B517"/>
    <mergeCell ref="C517:D517"/>
    <mergeCell ref="E517:F517"/>
    <mergeCell ref="H517:I517"/>
    <mergeCell ref="A524:B524"/>
    <mergeCell ref="C524:D524"/>
    <mergeCell ref="E524:F524"/>
    <mergeCell ref="H524:I524"/>
    <mergeCell ref="A525:B525"/>
    <mergeCell ref="C525:D525"/>
    <mergeCell ref="E525:F525"/>
    <mergeCell ref="H525:I525"/>
    <mergeCell ref="A526:B526"/>
    <mergeCell ref="C526:D526"/>
    <mergeCell ref="E526:F526"/>
    <mergeCell ref="H526:I526"/>
    <mergeCell ref="A521:B521"/>
    <mergeCell ref="C521:D521"/>
    <mergeCell ref="E521:F521"/>
    <mergeCell ref="H521:I521"/>
    <mergeCell ref="A522:B522"/>
    <mergeCell ref="C522:D522"/>
    <mergeCell ref="E522:F522"/>
    <mergeCell ref="H522:I522"/>
    <mergeCell ref="A523:B523"/>
    <mergeCell ref="C523:D523"/>
    <mergeCell ref="E523:F523"/>
    <mergeCell ref="H523:I523"/>
    <mergeCell ref="A530:B530"/>
    <mergeCell ref="C530:D530"/>
    <mergeCell ref="E530:F530"/>
    <mergeCell ref="H530:I530"/>
    <mergeCell ref="A531:B531"/>
    <mergeCell ref="C531:D531"/>
    <mergeCell ref="E531:F531"/>
    <mergeCell ref="H531:I531"/>
    <mergeCell ref="A532:B532"/>
    <mergeCell ref="C532:D532"/>
    <mergeCell ref="E532:F532"/>
    <mergeCell ref="H532:I532"/>
    <mergeCell ref="A527:B527"/>
    <mergeCell ref="C527:D527"/>
    <mergeCell ref="E527:F527"/>
    <mergeCell ref="H527:I527"/>
    <mergeCell ref="A528:B528"/>
    <mergeCell ref="C528:D528"/>
    <mergeCell ref="E528:F528"/>
    <mergeCell ref="H528:I528"/>
    <mergeCell ref="A529:B529"/>
    <mergeCell ref="C529:D529"/>
    <mergeCell ref="E529:F529"/>
    <mergeCell ref="H529:I529"/>
    <mergeCell ref="A536:B536"/>
    <mergeCell ref="C536:D536"/>
    <mergeCell ref="E536:F536"/>
    <mergeCell ref="H536:I536"/>
    <mergeCell ref="A537:B537"/>
    <mergeCell ref="C537:D537"/>
    <mergeCell ref="E537:F537"/>
    <mergeCell ref="H537:I537"/>
    <mergeCell ref="A538:B538"/>
    <mergeCell ref="C538:D538"/>
    <mergeCell ref="E538:F538"/>
    <mergeCell ref="H538:I538"/>
    <mergeCell ref="A533:B533"/>
    <mergeCell ref="C533:D533"/>
    <mergeCell ref="E533:F533"/>
    <mergeCell ref="H533:I533"/>
    <mergeCell ref="A534:B534"/>
    <mergeCell ref="C534:D534"/>
    <mergeCell ref="E534:F534"/>
    <mergeCell ref="H534:I534"/>
    <mergeCell ref="A535:B535"/>
    <mergeCell ref="C535:D535"/>
    <mergeCell ref="E535:F535"/>
    <mergeCell ref="H535:I535"/>
    <mergeCell ref="A542:B542"/>
    <mergeCell ref="C542:D542"/>
    <mergeCell ref="E542:F542"/>
    <mergeCell ref="H542:I542"/>
    <mergeCell ref="A543:B543"/>
    <mergeCell ref="C543:D543"/>
    <mergeCell ref="E543:F543"/>
    <mergeCell ref="H543:I543"/>
    <mergeCell ref="A544:B544"/>
    <mergeCell ref="C544:D544"/>
    <mergeCell ref="E544:F544"/>
    <mergeCell ref="H544:I544"/>
    <mergeCell ref="A539:B539"/>
    <mergeCell ref="C539:D539"/>
    <mergeCell ref="E539:F539"/>
    <mergeCell ref="H539:I539"/>
    <mergeCell ref="A540:B540"/>
    <mergeCell ref="C540:D540"/>
    <mergeCell ref="E540:F540"/>
    <mergeCell ref="H540:I540"/>
    <mergeCell ref="A541:B541"/>
    <mergeCell ref="C541:D541"/>
    <mergeCell ref="E541:F541"/>
    <mergeCell ref="H541:I541"/>
    <mergeCell ref="A548:B548"/>
    <mergeCell ref="C548:D548"/>
    <mergeCell ref="E548:F548"/>
    <mergeCell ref="H548:I548"/>
    <mergeCell ref="A549:B549"/>
    <mergeCell ref="C549:D549"/>
    <mergeCell ref="E549:F549"/>
    <mergeCell ref="H549:I549"/>
    <mergeCell ref="A550:B550"/>
    <mergeCell ref="C550:D550"/>
    <mergeCell ref="E550:F550"/>
    <mergeCell ref="H550:I550"/>
    <mergeCell ref="A545:B545"/>
    <mergeCell ref="C545:D545"/>
    <mergeCell ref="E545:F545"/>
    <mergeCell ref="H545:I545"/>
    <mergeCell ref="A546:B546"/>
    <mergeCell ref="C546:D546"/>
    <mergeCell ref="E546:F546"/>
    <mergeCell ref="H546:I546"/>
    <mergeCell ref="A547:B547"/>
    <mergeCell ref="C547:D547"/>
    <mergeCell ref="E547:F547"/>
    <mergeCell ref="H547:I547"/>
    <mergeCell ref="C554:D554"/>
    <mergeCell ref="E554:F554"/>
    <mergeCell ref="H554:I554"/>
    <mergeCell ref="A555:B555"/>
    <mergeCell ref="C555:D555"/>
    <mergeCell ref="E555:F555"/>
    <mergeCell ref="H555:I555"/>
    <mergeCell ref="A556:B556"/>
    <mergeCell ref="C556:D556"/>
    <mergeCell ref="E556:F556"/>
    <mergeCell ref="H556:I556"/>
    <mergeCell ref="A551:B551"/>
    <mergeCell ref="C551:D551"/>
    <mergeCell ref="E551:F551"/>
    <mergeCell ref="H551:I551"/>
    <mergeCell ref="A552:B552"/>
    <mergeCell ref="C552:D552"/>
    <mergeCell ref="E552:F552"/>
    <mergeCell ref="H552:I552"/>
    <mergeCell ref="A553:B553"/>
    <mergeCell ref="C553:D553"/>
    <mergeCell ref="E553:F553"/>
    <mergeCell ref="H553:I553"/>
    <mergeCell ref="A568:B568"/>
    <mergeCell ref="C568:D568"/>
    <mergeCell ref="E568:F568"/>
    <mergeCell ref="H568:I568"/>
    <mergeCell ref="A563:B563"/>
    <mergeCell ref="C563:D563"/>
    <mergeCell ref="E563:F563"/>
    <mergeCell ref="H563:I563"/>
    <mergeCell ref="A564:B564"/>
    <mergeCell ref="C564:D564"/>
    <mergeCell ref="E564:F564"/>
    <mergeCell ref="H564:I564"/>
    <mergeCell ref="A565:B565"/>
    <mergeCell ref="C565:D565"/>
    <mergeCell ref="E565:F565"/>
    <mergeCell ref="H565:I565"/>
    <mergeCell ref="A560:B560"/>
    <mergeCell ref="C560:D560"/>
    <mergeCell ref="E560:F560"/>
    <mergeCell ref="H560:I560"/>
    <mergeCell ref="A561:B561"/>
    <mergeCell ref="C561:D561"/>
    <mergeCell ref="E561:F561"/>
    <mergeCell ref="H561:I561"/>
    <mergeCell ref="A562:B562"/>
    <mergeCell ref="C562:D562"/>
    <mergeCell ref="E562:F562"/>
    <mergeCell ref="H562:I562"/>
    <mergeCell ref="C275:D275"/>
    <mergeCell ref="A276:B276"/>
    <mergeCell ref="C276:D276"/>
    <mergeCell ref="A88:B88"/>
    <mergeCell ref="C88:D88"/>
    <mergeCell ref="C159:D159"/>
    <mergeCell ref="C160:D160"/>
    <mergeCell ref="C161:D161"/>
    <mergeCell ref="C162:D162"/>
    <mergeCell ref="C142:D142"/>
    <mergeCell ref="C156:D156"/>
    <mergeCell ref="A566:B566"/>
    <mergeCell ref="C566:D566"/>
    <mergeCell ref="E566:F566"/>
    <mergeCell ref="H566:I566"/>
    <mergeCell ref="A567:B567"/>
    <mergeCell ref="C567:D567"/>
    <mergeCell ref="E567:F567"/>
    <mergeCell ref="H567:I567"/>
    <mergeCell ref="A557:B557"/>
    <mergeCell ref="C557:D557"/>
    <mergeCell ref="E557:F557"/>
    <mergeCell ref="H557:I557"/>
    <mergeCell ref="A558:B558"/>
    <mergeCell ref="C558:D558"/>
    <mergeCell ref="E558:F558"/>
    <mergeCell ref="H558:I558"/>
    <mergeCell ref="A559:B559"/>
    <mergeCell ref="C559:D559"/>
    <mergeCell ref="E559:F559"/>
    <mergeCell ref="H559:I559"/>
    <mergeCell ref="A554:B554"/>
  </mergeCells>
  <dataValidations xWindow="464" yWindow="401" count="1">
    <dataValidation type="list" showInputMessage="1" showErrorMessage="1" sqref="C3:D568" xr:uid="{D32D10F3-9CF3-4348-A116-CDF47F450CF9}">
      <formula1>INDIRECT(A3)</formula1>
    </dataValidation>
  </dataValidations>
  <hyperlinks>
    <hyperlink ref="E415" r:id="rId1" xr:uid="{DA7C3DDF-B5AE-4C6B-9E80-7339B206F775}"/>
    <hyperlink ref="F415" r:id="rId2" xr:uid="{ED3C6905-D10C-48AE-ABD8-88F1CB461B95}"/>
    <hyperlink ref="E416" r:id="rId3" xr:uid="{CADA12F8-A388-4AAA-826D-C20FB9C05442}"/>
    <hyperlink ref="F416" r:id="rId4" xr:uid="{61B11ECD-1025-4605-9E19-9573A0846555}"/>
  </hyperlinks>
  <pageMargins left="0.7" right="0.7" top="0.75" bottom="0.75" header="0.3" footer="0.3"/>
  <pageSetup orientation="portrait" r:id="rId5"/>
  <ignoredErrors>
    <ignoredError sqref="K49:K50 K53" numberStoredAsText="1"/>
  </ignoredErrors>
  <drawing r:id="rId6"/>
  <extLst>
    <ext xmlns:x14="http://schemas.microsoft.com/office/spreadsheetml/2009/9/main" uri="{CCE6A557-97BC-4b89-ADB6-D9C93CAAB3DF}">
      <x14:dataValidations xmlns:xm="http://schemas.microsoft.com/office/excel/2006/main" xWindow="464" yWindow="401" count="2">
        <x14:dataValidation type="list" allowBlank="1" showInputMessage="1" promptTitle="Contract Type" prompt="Select" xr:uid="{C8352B26-34B2-40F9-8CE0-A04E6D30419D}">
          <x14:formula1>
            <xm:f>'Response Items'!$C$2:$C$5</xm:f>
          </x14:formula1>
          <xm:sqref>P3:P349 O3:O568</xm:sqref>
        </x14:dataValidation>
        <x14:dataValidation type="list" allowBlank="1" showInputMessage="1" showErrorMessage="1" xr:uid="{9405CD8B-5F0C-405A-BE9D-BE95911F910A}">
          <x14:formula1>
            <xm:f>Sheet1!$K$2:$U$2</xm:f>
          </x14:formula1>
          <xm:sqref>A3:B568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2D53C-482C-424D-B472-44FAAA527FF9}">
  <dimension ref="A1:G31"/>
  <sheetViews>
    <sheetView topLeftCell="C1" workbookViewId="0">
      <selection activeCell="E20" sqref="E20"/>
    </sheetView>
  </sheetViews>
  <sheetFormatPr defaultRowHeight="15"/>
  <cols>
    <col min="1" max="1" width="37.7109375" customWidth="1"/>
    <col min="2" max="2" width="16.5703125" customWidth="1"/>
    <col min="3" max="3" width="28.7109375" customWidth="1"/>
    <col min="4" max="4" width="48.7109375" customWidth="1"/>
    <col min="5" max="5" width="56.28515625" customWidth="1"/>
    <col min="6" max="6" width="55.7109375" customWidth="1"/>
    <col min="7" max="7" width="71.85546875" customWidth="1"/>
    <col min="8" max="8" width="21.85546875" customWidth="1"/>
  </cols>
  <sheetData>
    <row r="1" spans="1:7">
      <c r="A1" t="s">
        <v>42</v>
      </c>
      <c r="C1" t="s">
        <v>32</v>
      </c>
      <c r="D1" t="s">
        <v>43</v>
      </c>
      <c r="F1" t="s">
        <v>44</v>
      </c>
      <c r="G1" t="s">
        <v>33</v>
      </c>
    </row>
    <row r="2" spans="1:7">
      <c r="A2" t="s">
        <v>35</v>
      </c>
      <c r="C2" t="s">
        <v>45</v>
      </c>
      <c r="D2" t="s">
        <v>46</v>
      </c>
      <c r="F2" t="s">
        <v>47</v>
      </c>
      <c r="G2" t="s">
        <v>48</v>
      </c>
    </row>
    <row r="3" spans="1:7">
      <c r="A3" t="s">
        <v>49</v>
      </c>
      <c r="C3" t="s">
        <v>45</v>
      </c>
      <c r="D3" t="s">
        <v>36</v>
      </c>
      <c r="F3" t="s">
        <v>50</v>
      </c>
      <c r="G3" t="s">
        <v>51</v>
      </c>
    </row>
    <row r="4" spans="1:7">
      <c r="A4" t="s">
        <v>45</v>
      </c>
      <c r="C4" t="s">
        <v>45</v>
      </c>
      <c r="D4" t="s">
        <v>37</v>
      </c>
      <c r="G4" t="s">
        <v>35</v>
      </c>
    </row>
    <row r="5" spans="1:7">
      <c r="A5" t="s">
        <v>52</v>
      </c>
      <c r="C5" t="s">
        <v>45</v>
      </c>
      <c r="D5" t="s">
        <v>53</v>
      </c>
      <c r="G5" t="s">
        <v>54</v>
      </c>
    </row>
    <row r="6" spans="1:7">
      <c r="A6" t="s">
        <v>55</v>
      </c>
      <c r="C6" t="s">
        <v>45</v>
      </c>
      <c r="D6" t="s">
        <v>56</v>
      </c>
      <c r="G6" t="s">
        <v>57</v>
      </c>
    </row>
    <row r="7" spans="1:7">
      <c r="A7" t="s">
        <v>58</v>
      </c>
      <c r="C7" t="s">
        <v>45</v>
      </c>
      <c r="D7" t="s">
        <v>59</v>
      </c>
      <c r="G7" t="s">
        <v>60</v>
      </c>
    </row>
    <row r="8" spans="1:7">
      <c r="C8" t="s">
        <v>49</v>
      </c>
      <c r="D8" t="s">
        <v>37</v>
      </c>
    </row>
    <row r="9" spans="1:7">
      <c r="C9" t="s">
        <v>49</v>
      </c>
      <c r="D9" t="s">
        <v>61</v>
      </c>
    </row>
    <row r="10" spans="1:7">
      <c r="C10" t="s">
        <v>49</v>
      </c>
      <c r="D10" t="s">
        <v>62</v>
      </c>
    </row>
    <row r="11" spans="1:7">
      <c r="C11" t="s">
        <v>52</v>
      </c>
      <c r="D11" t="s">
        <v>46</v>
      </c>
    </row>
    <row r="12" spans="1:7">
      <c r="C12" t="s">
        <v>52</v>
      </c>
      <c r="D12" t="s">
        <v>37</v>
      </c>
    </row>
    <row r="13" spans="1:7">
      <c r="C13" t="s">
        <v>52</v>
      </c>
      <c r="D13" t="s">
        <v>63</v>
      </c>
    </row>
    <row r="14" spans="1:7">
      <c r="C14" t="s">
        <v>52</v>
      </c>
      <c r="D14" t="s">
        <v>53</v>
      </c>
    </row>
    <row r="15" spans="1:7">
      <c r="C15" t="s">
        <v>52</v>
      </c>
      <c r="D15" t="s">
        <v>62</v>
      </c>
    </row>
    <row r="16" spans="1:7">
      <c r="C16" t="s">
        <v>35</v>
      </c>
      <c r="D16" t="s">
        <v>36</v>
      </c>
    </row>
    <row r="17" spans="3:4">
      <c r="C17" t="s">
        <v>35</v>
      </c>
      <c r="D17" t="s">
        <v>37</v>
      </c>
    </row>
    <row r="18" spans="3:4">
      <c r="C18" t="s">
        <v>35</v>
      </c>
      <c r="D18" t="s">
        <v>38</v>
      </c>
    </row>
    <row r="19" spans="3:4">
      <c r="C19" t="s">
        <v>35</v>
      </c>
      <c r="D19" t="s">
        <v>40</v>
      </c>
    </row>
    <row r="20" spans="3:4">
      <c r="C20" t="s">
        <v>35</v>
      </c>
      <c r="D20" t="s">
        <v>39</v>
      </c>
    </row>
    <row r="21" spans="3:4">
      <c r="C21" t="s">
        <v>35</v>
      </c>
      <c r="D21" t="s">
        <v>59</v>
      </c>
    </row>
    <row r="22" spans="3:4">
      <c r="C22" t="s">
        <v>35</v>
      </c>
      <c r="D22" t="s">
        <v>62</v>
      </c>
    </row>
    <row r="23" spans="3:4">
      <c r="C23" t="s">
        <v>58</v>
      </c>
      <c r="D23" t="s">
        <v>37</v>
      </c>
    </row>
    <row r="24" spans="3:4">
      <c r="C24" t="s">
        <v>58</v>
      </c>
      <c r="D24" t="s">
        <v>46</v>
      </c>
    </row>
    <row r="25" spans="3:4">
      <c r="C25" t="s">
        <v>58</v>
      </c>
      <c r="D25" t="s">
        <v>64</v>
      </c>
    </row>
    <row r="26" spans="3:4">
      <c r="C26" t="s">
        <v>58</v>
      </c>
      <c r="D26" t="s">
        <v>59</v>
      </c>
    </row>
    <row r="27" spans="3:4">
      <c r="C27" t="s">
        <v>58</v>
      </c>
      <c r="D27" t="s">
        <v>62</v>
      </c>
    </row>
    <row r="28" spans="3:4">
      <c r="C28" t="s">
        <v>55</v>
      </c>
      <c r="D28" t="s">
        <v>46</v>
      </c>
    </row>
    <row r="29" spans="3:4">
      <c r="C29" t="s">
        <v>55</v>
      </c>
      <c r="D29" t="s">
        <v>59</v>
      </c>
    </row>
    <row r="30" spans="3:4">
      <c r="C30" t="s">
        <v>55</v>
      </c>
      <c r="D30" t="s">
        <v>37</v>
      </c>
    </row>
    <row r="31" spans="3:4">
      <c r="C31" t="s">
        <v>55</v>
      </c>
      <c r="D31" t="s">
        <v>62</v>
      </c>
    </row>
  </sheetData>
  <pageMargins left="0.7" right="0.7" top="0.75" bottom="0.75" header="0.3" footer="0.3"/>
  <tableParts count="5">
    <tablePart r:id="rId1"/>
    <tablePart r:id="rId2"/>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3"/>
  <sheetViews>
    <sheetView workbookViewId="0">
      <selection activeCell="B31" sqref="B31"/>
    </sheetView>
  </sheetViews>
  <sheetFormatPr defaultRowHeight="15"/>
  <cols>
    <col min="1" max="1" width="44.28515625" customWidth="1"/>
    <col min="2" max="4" width="59.7109375" bestFit="1" customWidth="1"/>
  </cols>
  <sheetData>
    <row r="1" spans="1:4" ht="18">
      <c r="A1" s="2" t="s">
        <v>65</v>
      </c>
      <c r="B1" s="2" t="s">
        <v>66</v>
      </c>
      <c r="C1" s="2" t="s">
        <v>67</v>
      </c>
      <c r="D1" s="2" t="s">
        <v>68</v>
      </c>
    </row>
    <row r="2" spans="1:4" ht="18">
      <c r="A2" s="3" t="s">
        <v>69</v>
      </c>
      <c r="B2" s="5" t="s">
        <v>70</v>
      </c>
      <c r="C2" s="4" t="s">
        <v>71</v>
      </c>
      <c r="D2" s="3" t="s">
        <v>48</v>
      </c>
    </row>
    <row r="3" spans="1:4" ht="18">
      <c r="A3" s="3" t="s">
        <v>72</v>
      </c>
      <c r="B3" s="5" t="s">
        <v>36</v>
      </c>
      <c r="C3" s="4" t="s">
        <v>73</v>
      </c>
      <c r="D3" s="3" t="s">
        <v>51</v>
      </c>
    </row>
    <row r="4" spans="1:4" ht="18">
      <c r="A4" s="3" t="s">
        <v>74</v>
      </c>
      <c r="B4" s="5" t="s">
        <v>37</v>
      </c>
      <c r="C4" s="4" t="s">
        <v>75</v>
      </c>
      <c r="D4" s="3" t="s">
        <v>60</v>
      </c>
    </row>
    <row r="5" spans="1:4" ht="16.5">
      <c r="A5" s="3"/>
      <c r="B5" s="5" t="s">
        <v>76</v>
      </c>
      <c r="C5" s="8" t="s">
        <v>77</v>
      </c>
      <c r="D5" s="8"/>
    </row>
    <row r="6" spans="1:4" ht="16.5">
      <c r="A6" s="3"/>
      <c r="B6" s="8"/>
      <c r="C6" s="1"/>
    </row>
    <row r="7" spans="1:4" ht="16.5">
      <c r="A7" s="8"/>
      <c r="B7" s="7"/>
    </row>
    <row r="8" spans="1:4" ht="16.5">
      <c r="A8" s="6"/>
      <c r="B8" s="7"/>
    </row>
    <row r="9" spans="1:4" ht="16.5">
      <c r="A9" s="6"/>
      <c r="B9" s="7"/>
    </row>
    <row r="10" spans="1:4" ht="16.5">
      <c r="A10" s="6"/>
    </row>
    <row r="11" spans="1:4" ht="16.5">
      <c r="A11" s="6"/>
    </row>
    <row r="13" spans="1:4" ht="16.5">
      <c r="A13" s="6"/>
    </row>
  </sheetData>
  <dataValidations count="2">
    <dataValidation type="list" allowBlank="1" showInputMessage="1" showErrorMessage="1" promptTitle="Other (Please specify):" prompt="Select" sqref="C5" xr:uid="{00000000-0002-0000-0200-000000000000}">
      <formula1>$C$2:$C$5</formula1>
    </dataValidation>
    <dataValidation type="list" allowBlank="1" showInputMessage="1" promptTitle="Other (Please specify):" prompt="Select" sqref="C2:C5" xr:uid="{00000000-0002-0000-0200-000001000000}">
      <formula1>$C$2:$C$5</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2:U14"/>
  <sheetViews>
    <sheetView workbookViewId="0">
      <selection activeCell="H2" sqref="H2"/>
    </sheetView>
  </sheetViews>
  <sheetFormatPr defaultRowHeight="15"/>
  <cols>
    <col min="3" max="3" width="13.28515625" bestFit="1" customWidth="1"/>
    <col min="4" max="4" width="5.28515625" bestFit="1" customWidth="1"/>
    <col min="7" max="7" width="17.7109375" bestFit="1" customWidth="1"/>
    <col min="11" max="11" width="20.28515625" bestFit="1" customWidth="1"/>
    <col min="12" max="12" width="11.140625" bestFit="1" customWidth="1"/>
    <col min="13" max="13" width="11.5703125" bestFit="1" customWidth="1"/>
    <col min="14" max="14" width="23" bestFit="1" customWidth="1"/>
    <col min="15" max="15" width="16.28515625" bestFit="1" customWidth="1"/>
    <col min="16" max="16" width="18" bestFit="1" customWidth="1"/>
    <col min="17" max="17" width="22.140625" bestFit="1" customWidth="1"/>
    <col min="18" max="18" width="12.85546875" bestFit="1" customWidth="1"/>
    <col min="20" max="20" width="14" bestFit="1" customWidth="1"/>
    <col min="21" max="21" width="18.85546875" bestFit="1" customWidth="1"/>
  </cols>
  <sheetData>
    <row r="2" spans="3:21">
      <c r="C2" s="21" t="s">
        <v>32</v>
      </c>
      <c r="D2" s="21" t="s">
        <v>34</v>
      </c>
      <c r="G2" s="21" t="s">
        <v>78</v>
      </c>
      <c r="H2" s="21">
        <f>Sheet1!D10+Sheet1!D11</f>
        <v>0</v>
      </c>
      <c r="K2" s="31" t="s">
        <v>3</v>
      </c>
      <c r="L2" s="34" t="s">
        <v>79</v>
      </c>
      <c r="M2" s="34" t="s">
        <v>6</v>
      </c>
      <c r="N2" s="31" t="s">
        <v>80</v>
      </c>
      <c r="O2" s="34" t="s">
        <v>11</v>
      </c>
      <c r="P2" s="34" t="s">
        <v>81</v>
      </c>
      <c r="Q2" s="34" t="s">
        <v>82</v>
      </c>
      <c r="R2" s="34" t="s">
        <v>19</v>
      </c>
      <c r="S2" s="31" t="s">
        <v>22</v>
      </c>
      <c r="T2" s="31" t="s">
        <v>83</v>
      </c>
      <c r="U2" s="34" t="s">
        <v>25</v>
      </c>
    </row>
    <row r="3" spans="3:21">
      <c r="C3" s="21" t="s">
        <v>83</v>
      </c>
      <c r="D3" s="21">
        <f>SUMIF(Equipment!A3:A349,Table47[[#Headers],[Music]],Equipment!N3:N349)</f>
        <v>52175.74</v>
      </c>
      <c r="G3" s="21" t="s">
        <v>84</v>
      </c>
      <c r="H3" s="21">
        <f>Sheet1!D3+Sheet1!D9</f>
        <v>67041.25</v>
      </c>
      <c r="K3" s="28" t="s">
        <v>85</v>
      </c>
      <c r="L3" s="30" t="s">
        <v>86</v>
      </c>
      <c r="M3" s="23" t="s">
        <v>87</v>
      </c>
      <c r="N3" s="28" t="s">
        <v>88</v>
      </c>
      <c r="O3" s="29" t="s">
        <v>89</v>
      </c>
      <c r="P3" s="21" t="s">
        <v>90</v>
      </c>
      <c r="Q3" s="29" t="s">
        <v>91</v>
      </c>
      <c r="R3" s="36" t="s">
        <v>92</v>
      </c>
      <c r="S3" s="28" t="s">
        <v>93</v>
      </c>
      <c r="T3" s="28" t="s">
        <v>91</v>
      </c>
      <c r="U3" s="35" t="s">
        <v>91</v>
      </c>
    </row>
    <row r="4" spans="3:21">
      <c r="C4" s="21" t="s">
        <v>6</v>
      </c>
      <c r="D4" s="21">
        <f>SUMIF(Equipment!A3:A350,Table47[[#Headers],[Auditorium]],Equipment!N3:N350)</f>
        <v>0</v>
      </c>
      <c r="K4" s="28" t="s">
        <v>94</v>
      </c>
      <c r="L4" s="26" t="s">
        <v>95</v>
      </c>
      <c r="M4" s="25" t="s">
        <v>91</v>
      </c>
      <c r="N4" s="28" t="s">
        <v>96</v>
      </c>
      <c r="O4" s="23" t="s">
        <v>97</v>
      </c>
      <c r="P4" s="23" t="s">
        <v>98</v>
      </c>
      <c r="Q4" s="23" t="s">
        <v>99</v>
      </c>
      <c r="R4" s="36" t="s">
        <v>100</v>
      </c>
      <c r="S4" s="28" t="s">
        <v>91</v>
      </c>
      <c r="T4" s="22" t="s">
        <v>101</v>
      </c>
      <c r="U4" s="27" t="s">
        <v>59</v>
      </c>
    </row>
    <row r="5" spans="3:21" ht="15.75">
      <c r="C5" s="21" t="s">
        <v>102</v>
      </c>
      <c r="D5" s="21">
        <f>SUMIF(Equipment!A3:A351,Table47[[#Headers],[Custodial ]],Equipment!N3:N351)</f>
        <v>130957.51999999999</v>
      </c>
      <c r="K5" s="37" t="s">
        <v>91</v>
      </c>
      <c r="L5" s="26" t="s">
        <v>91</v>
      </c>
      <c r="M5" s="23" t="s">
        <v>103</v>
      </c>
      <c r="N5" s="28" t="s">
        <v>91</v>
      </c>
      <c r="O5" s="25" t="s">
        <v>104</v>
      </c>
      <c r="P5" s="23" t="s">
        <v>105</v>
      </c>
      <c r="Q5" s="25" t="s">
        <v>106</v>
      </c>
      <c r="R5" s="21" t="s">
        <v>91</v>
      </c>
      <c r="S5" s="28" t="s">
        <v>107</v>
      </c>
      <c r="T5" s="22" t="s">
        <v>108</v>
      </c>
      <c r="U5" s="27" t="s">
        <v>106</v>
      </c>
    </row>
    <row r="6" spans="3:21" ht="15.75">
      <c r="C6" s="21" t="s">
        <v>109</v>
      </c>
      <c r="D6" s="21">
        <f>SUMIF(Equipment!A3:A352,Table47[[#Headers],[Gym ]],Equipment!N3:N352)</f>
        <v>18093.790000000005</v>
      </c>
      <c r="K6" s="37" t="s">
        <v>59</v>
      </c>
      <c r="L6" s="27" t="s">
        <v>59</v>
      </c>
      <c r="M6" s="25" t="s">
        <v>59</v>
      </c>
      <c r="N6" s="28" t="s">
        <v>110</v>
      </c>
      <c r="O6" s="23" t="s">
        <v>91</v>
      </c>
      <c r="P6" s="23" t="s">
        <v>94</v>
      </c>
      <c r="Q6" s="23" t="s">
        <v>59</v>
      </c>
      <c r="R6" s="29" t="s">
        <v>111</v>
      </c>
      <c r="S6" s="28" t="s">
        <v>59</v>
      </c>
      <c r="T6" s="24" t="s">
        <v>103</v>
      </c>
      <c r="U6" s="26" t="s">
        <v>112</v>
      </c>
    </row>
    <row r="7" spans="3:21">
      <c r="C7" s="21" t="s">
        <v>113</v>
      </c>
      <c r="D7" s="21">
        <f>SUMIF(Equipment!A3:A353,Table47[[#Headers],[Kitchen\Cafeteria]],Equipment!N3:N353)</f>
        <v>33283.360000000001</v>
      </c>
      <c r="K7" s="28" t="s">
        <v>114</v>
      </c>
      <c r="L7" s="27" t="s">
        <v>37</v>
      </c>
      <c r="M7" s="23"/>
      <c r="N7" s="28" t="s">
        <v>115</v>
      </c>
      <c r="O7" s="25" t="s">
        <v>116</v>
      </c>
      <c r="P7" s="23" t="s">
        <v>117</v>
      </c>
      <c r="Q7" s="23" t="s">
        <v>118</v>
      </c>
      <c r="R7" s="29" t="s">
        <v>59</v>
      </c>
      <c r="S7" s="28" t="s">
        <v>119</v>
      </c>
      <c r="T7" s="24" t="s">
        <v>120</v>
      </c>
      <c r="U7" s="26" t="s">
        <v>121</v>
      </c>
    </row>
    <row r="8" spans="3:21" ht="15.75">
      <c r="C8" s="21" t="s">
        <v>25</v>
      </c>
      <c r="D8" s="21">
        <f>SUMIF(Equipment!A3:A354,Table47[[#Headers],[Science]],Equipment!N3:N354)</f>
        <v>0</v>
      </c>
      <c r="K8" s="29" t="s">
        <v>122</v>
      </c>
      <c r="L8" s="36" t="s">
        <v>119</v>
      </c>
      <c r="M8" s="21"/>
      <c r="N8" s="32"/>
      <c r="O8" s="23" t="s">
        <v>123</v>
      </c>
      <c r="P8" s="21" t="s">
        <v>91</v>
      </c>
      <c r="Q8" s="25" t="s">
        <v>124</v>
      </c>
      <c r="R8" s="29" t="s">
        <v>119</v>
      </c>
      <c r="S8" s="32"/>
      <c r="T8" s="22" t="s">
        <v>119</v>
      </c>
      <c r="U8" s="29" t="s">
        <v>125</v>
      </c>
    </row>
    <row r="9" spans="3:21" ht="15.75">
      <c r="C9" s="21" t="s">
        <v>79</v>
      </c>
      <c r="D9" s="21">
        <f>SUMIF(Equipment!A3:A355,Table47[[#Headers],[Art]],Equipment!N3:N355)</f>
        <v>14865.509999999997</v>
      </c>
      <c r="K9" s="32"/>
      <c r="L9" s="21"/>
      <c r="M9" s="21"/>
      <c r="N9" s="32"/>
      <c r="O9" s="21"/>
      <c r="P9" s="36" t="s">
        <v>126</v>
      </c>
      <c r="Q9" s="21"/>
      <c r="R9" s="29" t="s">
        <v>127</v>
      </c>
      <c r="S9" s="32"/>
      <c r="T9" s="21"/>
      <c r="U9" s="21"/>
    </row>
    <row r="10" spans="3:21" ht="15.75">
      <c r="C10" s="21" t="s">
        <v>128</v>
      </c>
      <c r="D10" s="21">
        <f>SUMIF(Equipment!A3:A349,#REF!,Equipment!N3:N349)</f>
        <v>0</v>
      </c>
      <c r="K10" s="32"/>
      <c r="L10" s="21"/>
      <c r="M10" s="21"/>
      <c r="N10" s="32"/>
      <c r="O10" s="21"/>
      <c r="P10" s="36" t="s">
        <v>129</v>
      </c>
      <c r="Q10" s="21"/>
      <c r="R10" s="21"/>
      <c r="S10" s="32"/>
      <c r="T10" s="21"/>
      <c r="U10" s="21"/>
    </row>
    <row r="11" spans="3:21">
      <c r="C11" s="21" t="s">
        <v>19</v>
      </c>
      <c r="D11" s="21">
        <f>SUMIF(Equipment!A3:A350,Table47[[#Headers],[Makerspace]],Equipment!N3:N350)</f>
        <v>0</v>
      </c>
    </row>
    <row r="12" spans="3:21" ht="15.75">
      <c r="C12" s="21" t="s">
        <v>3</v>
      </c>
      <c r="D12" s="21">
        <f>SUMIF(Equipment!A3:A351,Table47[[#Headers],[Administrative]],Equipment!N3:N351)</f>
        <v>0</v>
      </c>
      <c r="K12" s="32"/>
      <c r="L12" s="21"/>
      <c r="M12" s="21"/>
      <c r="N12" s="32"/>
      <c r="O12" s="21"/>
      <c r="P12" s="21"/>
      <c r="Q12" s="21"/>
      <c r="R12" s="21"/>
      <c r="S12" s="32"/>
      <c r="T12" s="21"/>
      <c r="U12" s="21"/>
    </row>
    <row r="13" spans="3:21">
      <c r="C13" s="21" t="s">
        <v>80</v>
      </c>
      <c r="D13" s="21">
        <f>SUMIF(Equipment!A3:A352,Table47[[#Headers],[Classroom]],Equipment!N3:N352)</f>
        <v>0</v>
      </c>
    </row>
    <row r="14" spans="3:21">
      <c r="C14" s="21" t="s">
        <v>22</v>
      </c>
      <c r="D14" s="21">
        <f>SUMIF(Equipment!A3:A353,Table47[[#Headers],[Medical]],Equipment!N3:N353)</f>
        <v>11449.230000000001</v>
      </c>
    </row>
  </sheetData>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promptTitle="Contract Type" prompt="Select" xr:uid="{A9BFF508-FC64-4359-AE06-36D3922BB6A1}">
          <x14:formula1>
            <xm:f>'Response Items'!$C$2:$C$5</xm:f>
          </x14:formula1>
          <xm:sqref>S12 K12 N12 S8:S10 K8:K10 N8:N10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DDB0B103FD57F4A9AFF43CD423706FA" ma:contentTypeVersion="12" ma:contentTypeDescription="Create a new document." ma:contentTypeScope="" ma:versionID="172fbb237495679eb8f8060c4c831727">
  <xsd:schema xmlns:xsd="http://www.w3.org/2001/XMLSchema" xmlns:xs="http://www.w3.org/2001/XMLSchema" xmlns:p="http://schemas.microsoft.com/office/2006/metadata/properties" xmlns:ns2="4ddc00ed-9b3f-4582-a438-505535ed06ef" xmlns:ns3="f5348eea-1c45-4bf0-82fb-93cfbbeaa507" targetNamespace="http://schemas.microsoft.com/office/2006/metadata/properties" ma:root="true" ma:fieldsID="ce60f696c742d2d307f707e203acabd1" ns2:_="" ns3:_="">
    <xsd:import namespace="4ddc00ed-9b3f-4582-a438-505535ed06ef"/>
    <xsd:import namespace="f5348eea-1c45-4bf0-82fb-93cfbbeaa50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dc00ed-9b3f-4582-a438-505535ed06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348eea-1c45-4bf0-82fb-93cfbbeaa50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9BC59D9-4BB4-44AF-A4F6-29B26A28A2B9}">
  <ds:schemaRefs>
    <ds:schemaRef ds:uri="http://purl.org/dc/elements/1.1/"/>
    <ds:schemaRef ds:uri="http://purl.org/dc/terms/"/>
    <ds:schemaRef ds:uri="http://schemas.microsoft.com/office/2006/documentManagement/types"/>
    <ds:schemaRef ds:uri="f5348eea-1c45-4bf0-82fb-93cfbbeaa507"/>
    <ds:schemaRef ds:uri="http://purl.org/dc/dcmitype/"/>
    <ds:schemaRef ds:uri="http://schemas.microsoft.com/office/infopath/2007/PartnerControls"/>
    <ds:schemaRef ds:uri="http://www.w3.org/XML/1998/namespace"/>
    <ds:schemaRef ds:uri="http://schemas.openxmlformats.org/package/2006/metadata/core-properties"/>
    <ds:schemaRef ds:uri="4ddc00ed-9b3f-4582-a438-505535ed06ef"/>
    <ds:schemaRef ds:uri="http://schemas.microsoft.com/office/2006/metadata/properties"/>
  </ds:schemaRefs>
</ds:datastoreItem>
</file>

<file path=customXml/itemProps2.xml><?xml version="1.0" encoding="utf-8"?>
<ds:datastoreItem xmlns:ds="http://schemas.openxmlformats.org/officeDocument/2006/customXml" ds:itemID="{1CE95799-E1E9-4A3C-9B7F-FC2209F1E3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dc00ed-9b3f-4582-a438-505535ed06ef"/>
    <ds:schemaRef ds:uri="f5348eea-1c45-4bf0-82fb-93cfbbeaa5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013323-0091-451C-849F-5E4E972B43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17</vt:i4>
      </vt:variant>
    </vt:vector>
  </HeadingPairs>
  <TitlesOfParts>
    <vt:vector size="25" baseType="lpstr">
      <vt:lpstr>Instructions &amp; Guidelines</vt:lpstr>
      <vt:lpstr>Data Master Sheet</vt:lpstr>
      <vt:lpstr>Furniture</vt:lpstr>
      <vt:lpstr>Sheet3</vt:lpstr>
      <vt:lpstr>Equipment</vt:lpstr>
      <vt:lpstr>Sheet2</vt:lpstr>
      <vt:lpstr>Response Items</vt:lpstr>
      <vt:lpstr>Sheet1</vt:lpstr>
      <vt:lpstr>Admin</vt:lpstr>
      <vt:lpstr>Administrative</vt:lpstr>
      <vt:lpstr>Art</vt:lpstr>
      <vt:lpstr>Auditorium</vt:lpstr>
      <vt:lpstr>Classroom</vt:lpstr>
      <vt:lpstr>Custodial</vt:lpstr>
      <vt:lpstr>Equipment</vt:lpstr>
      <vt:lpstr>Finishes</vt:lpstr>
      <vt:lpstr>Gym</vt:lpstr>
      <vt:lpstr>Kitchen\Cafeteria</vt:lpstr>
      <vt:lpstr>Makerspace</vt:lpstr>
      <vt:lpstr>Medical</vt:lpstr>
      <vt:lpstr>Music</vt:lpstr>
      <vt:lpstr>Product</vt:lpstr>
      <vt:lpstr>Science</vt:lpstr>
      <vt:lpstr>Use</vt:lpstr>
      <vt:lpstr>Utilization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Joshua Osegueda</dc:creator>
  <cp:keywords/>
  <dc:description/>
  <cp:lastModifiedBy> </cp:lastModifiedBy>
  <cp:revision/>
  <dcterms:created xsi:type="dcterms:W3CDTF">2016-11-16T14:09:39Z</dcterms:created>
  <dcterms:modified xsi:type="dcterms:W3CDTF">2021-05-13T19:01:56Z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0x0101005DDB0B103FD57F4A9AFF43CD423706FA</vt:lpwstr>
  </property>
</Properties>
</file>